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610" firstSheet="4" activeTab="9"/>
  </bookViews>
  <sheets>
    <sheet name="2014" sheetId="1" state="hidden" r:id="rId1"/>
    <sheet name="2015" sheetId="2" state="hidden" r:id="rId2"/>
    <sheet name="2016" sheetId="3" state="hidden" r:id="rId3"/>
    <sheet name="2017" sheetId="4" state="hidden" r:id="rId4"/>
    <sheet name="Op Cost" sheetId="6" r:id="rId5"/>
    <sheet name="Net Cost" sheetId="7" r:id="rId6"/>
    <sheet name="Ridership" sheetId="8" r:id="rId7"/>
    <sheet name="Revenue Hours" sheetId="9" r:id="rId8"/>
    <sheet name="Revenue Miles" sheetId="10" r:id="rId9"/>
    <sheet name="Legend - Scenarios" sheetId="13" r:id="rId10"/>
    <sheet name="1. C-Cap Var 4" sheetId="5" r:id="rId11"/>
    <sheet name="2. C-Cap Var 4 Reallocation" sheetId="12" r:id="rId12"/>
    <sheet name="3. Transition 60% Cost Var 4" sheetId="14" r:id="rId13"/>
    <sheet name="4. Trans 60% Var 4 Reallocation" sheetId="1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1__123Graph_ACHART_37" hidden="1">[1]Graph!$G$164:$BB$164</definedName>
    <definedName name="_2__123Graph_BCHART_37" hidden="1">[1]Graph!$G$168:$BB$168</definedName>
    <definedName name="_3__123Graph_CCHART_37" hidden="1">[1]Graph!$G$169:$BB$169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'2014'!#REF!</definedName>
    <definedName name="_xlnm._FilterDatabase" localSheetId="1" hidden="1">'2015'!#REF!</definedName>
    <definedName name="_xlnm._FilterDatabase" localSheetId="2" hidden="1">'2016'!#REF!</definedName>
    <definedName name="_Order1" hidden="1">0</definedName>
    <definedName name="_Order2" hidden="1">255</definedName>
    <definedName name="Annual_Range">'[2]InpCorr - @Risk'!$F$19:$N$27</definedName>
    <definedName name="BGV">[3]B2!$F$29</definedName>
    <definedName name="BGV_GAN">'[3]F1-B'!$F$39</definedName>
    <definedName name="CGV">[3]B2!$F$33</definedName>
    <definedName name="CGV_GAN">'[3]F1-B'!$F$43</definedName>
    <definedName name="ChkTol" localSheetId="10">#REF!</definedName>
    <definedName name="ChkTol" localSheetId="11">#REF!</definedName>
    <definedName name="ChkTol" localSheetId="12">#REF!</definedName>
    <definedName name="ChkTol" localSheetId="13">#REF!</definedName>
    <definedName name="ChkTol">#REF!</definedName>
    <definedName name="Currency">[4]InpC!$F$116</definedName>
    <definedName name="Demonstration_Program_Approved" localSheetId="10">'[5]Spec. Proj. 42-43'!#REF!</definedName>
    <definedName name="Demonstration_Program_Approved" localSheetId="11">'[5]Spec. Proj. 42-43'!#REF!</definedName>
    <definedName name="Demonstration_Program_Approved" localSheetId="12">'[5]Spec. Proj. 42-43'!#REF!</definedName>
    <definedName name="Demonstration_Program_Approved" localSheetId="13">'[5]Spec. Proj. 42-43'!#REF!</definedName>
    <definedName name="Demonstration_Program_Approved">'[5]Spec. Proj. 42-43'!#REF!</definedName>
    <definedName name="Districts_Summary" localSheetId="10">'[5]Districts 3-39'!#REF!</definedName>
    <definedName name="Districts_Summary" localSheetId="11">'[5]Districts 3-39'!#REF!</definedName>
    <definedName name="Districts_Summary" localSheetId="12">'[5]Districts 3-39'!#REF!</definedName>
    <definedName name="Districts_Summary" localSheetId="13">'[5]Districts 3-39'!#REF!</definedName>
    <definedName name="Districts_Summary">'[5]Districts 3-39'!#REF!</definedName>
    <definedName name="INPUTREND_INDEX">[6]InputTrend!$B$9:$HQ$51</definedName>
    <definedName name="Interns_Approved" localSheetId="10">'[5]Spec. Proj. 42-43'!#REF!</definedName>
    <definedName name="Interns_Approved" localSheetId="11">'[5]Spec. Proj. 42-43'!#REF!</definedName>
    <definedName name="Interns_Approved" localSheetId="12">'[5]Spec. Proj. 42-43'!#REF!</definedName>
    <definedName name="Interns_Approved" localSheetId="13">'[5]Spec. Proj. 42-43'!#REF!</definedName>
    <definedName name="Interns_Approved">'[5]Spec. Proj. 42-43'!#REF!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Large_Urban_Capital" localSheetId="10">#REF!</definedName>
    <definedName name="Large_Urban_Capital" localSheetId="11">#REF!</definedName>
    <definedName name="Large_Urban_Capital" localSheetId="12">#REF!</definedName>
    <definedName name="Large_Urban_Capital" localSheetId="13">#REF!</definedName>
    <definedName name="Large_Urban_Capital">#REF!</definedName>
    <definedName name="Nonurban_Capital" localSheetId="10">#REF!</definedName>
    <definedName name="Nonurban_Capital" localSheetId="11">#REF!</definedName>
    <definedName name="Nonurban_Capital" localSheetId="12">#REF!</definedName>
    <definedName name="Nonurban_Capital" localSheetId="13">#REF!</definedName>
    <definedName name="Nonurban_Capital">#REF!</definedName>
    <definedName name="NSMU">[3]InpC!$K$19</definedName>
    <definedName name="NvsAnswerCol">"'[2310 Sales.xls]OTHER ADJ'!$A$4:$A$15"</definedName>
    <definedName name="NvsASD">"V2013-10-02"</definedName>
    <definedName name="NvsAutoDrillOk">"VN"</definedName>
    <definedName name="NvsElapsedTime">0.000138888884976041</definedName>
    <definedName name="NvsEndTime">41549.7264236111</definedName>
    <definedName name="NvsInstLang">"VENG"</definedName>
    <definedName name="NvsInstSpec">"%,FDEPTID,V2310"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"VHRT01"</definedName>
    <definedName name="NvsPanelEffdt">"V2007-09-28"</definedName>
    <definedName name="NvsPanelSetid">"VSHARE"</definedName>
    <definedName name="NvsReqBU">"VHRT01"</definedName>
    <definedName name="NvsReqBUOnly">"VY"</definedName>
    <definedName name="NvsTransLed">"VN"</definedName>
    <definedName name="NvsTreeASD">"V2013-10-02"</definedName>
    <definedName name="NvsValTbl.CLASS">"CLASS_CF_TBL"</definedName>
    <definedName name="NvsValTbl.CLASS_FLD">"CLASS_CF_TBL"</definedName>
    <definedName name="NvsValTbl.DEPTID">"DEPT_TBL"</definedName>
    <definedName name="Pal_Workbook_GUID" hidden="1">"PV8GPTPHTGTVXMW4LKC2SKTR"</definedName>
    <definedName name="Richmond" localSheetId="10">'[5]Districts 3-39'!#REF!</definedName>
    <definedName name="Richmond" localSheetId="11">'[5]Districts 3-39'!#REF!</definedName>
    <definedName name="Richmond" localSheetId="12">'[5]Districts 3-39'!#REF!</definedName>
    <definedName name="Richmond" localSheetId="13">'[5]Districts 3-39'!#REF!</definedName>
    <definedName name="Richmond">'[5]Districts 3-39'!#REF!</definedName>
    <definedName name="Richmond_Main_Street_Station" localSheetId="10">#REF!</definedName>
    <definedName name="Richmond_Main_Street_Station" localSheetId="11">#REF!</definedName>
    <definedName name="Richmond_Main_Street_Station" localSheetId="12">#REF!</definedName>
    <definedName name="Richmond_Main_Street_Station" localSheetId="13">#REF!</definedName>
    <definedName name="Richmond_Main_Street_Station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SMU">[3]InpC!$K$18</definedName>
    <definedName name="Salem" localSheetId="10">'[5]Districts 3-39'!#REF!</definedName>
    <definedName name="Salem" localSheetId="11">'[5]Districts 3-39'!#REF!</definedName>
    <definedName name="Salem" localSheetId="12">'[5]Districts 3-39'!#REF!</definedName>
    <definedName name="Salem" localSheetId="13">'[5]Districts 3-39'!#REF!</definedName>
    <definedName name="Salem">'[5]Districts 3-39'!#REF!</definedName>
    <definedName name="Single_Range">'[2]InpCorr - @Risk'!$F$39:$G$40</definedName>
    <definedName name="Small_Urban_Capital" localSheetId="10">#REF!</definedName>
    <definedName name="Small_Urban_Capital" localSheetId="11">#REF!</definedName>
    <definedName name="Small_Urban_Capital" localSheetId="12">#REF!</definedName>
    <definedName name="Small_Urban_Capital" localSheetId="13">#REF!</definedName>
    <definedName name="Small_Urban_Capital">#REF!</definedName>
    <definedName name="SMU">[4]InpC!$F$118</definedName>
    <definedName name="SpProjFundBal" localSheetId="10">'[5]Spec. Proj. 42-43'!#REF!</definedName>
    <definedName name="SpProjFundBal" localSheetId="11">'[5]Spec. Proj. 42-43'!#REF!</definedName>
    <definedName name="SpProjFundBal" localSheetId="12">'[5]Spec. Proj. 42-43'!#REF!</definedName>
    <definedName name="SpProjFundBal" localSheetId="13">'[5]Spec. Proj. 42-43'!#REF!</definedName>
    <definedName name="SpProjFundBal">'[5]Spec. Proj. 42-43'!#REF!</definedName>
    <definedName name="State_TDM_RS_Approved">'[7]SPEC. PROJ. DATA BASE'!$Q$4:$U$17</definedName>
    <definedName name="State_TDM_RS_Grants">'[7]SPEC. PROJ. DATA BASE'!$Q$4:$U$17</definedName>
    <definedName name="StateFundSources" localSheetId="10">#REF!</definedName>
    <definedName name="StateFundSources" localSheetId="11">#REF!</definedName>
    <definedName name="StateFundSources" localSheetId="12">#REF!</definedName>
    <definedName name="StateFundSources" localSheetId="13">#REF!</definedName>
    <definedName name="StateFundSources">#REF!</definedName>
    <definedName name="StateFundSrcs">[8]Dropdowns!$B$3:$B$7</definedName>
    <definedName name="Staunton" localSheetId="10">'[5]Districts 3-39'!#REF!</definedName>
    <definedName name="Staunton" localSheetId="11">'[5]Districts 3-39'!#REF!</definedName>
    <definedName name="Staunton" localSheetId="12">'[5]Districts 3-39'!#REF!</definedName>
    <definedName name="Staunton" localSheetId="13">'[5]Districts 3-39'!#REF!</definedName>
    <definedName name="Staunton">'[5]Districts 3-39'!#REF!</definedName>
    <definedName name="Summary">"V2008-10-20"</definedName>
    <definedName name="Summary2">39741.5025231481</definedName>
    <definedName name="Summary3">"V2008-10-20"</definedName>
    <definedName name="Tech_Assist_Approved" localSheetId="10">'[5]Spec. Proj. 42-43'!#REF!</definedName>
    <definedName name="Tech_Assist_Approved" localSheetId="11">'[5]Spec. Proj. 42-43'!#REF!</definedName>
    <definedName name="Tech_Assist_Approved" localSheetId="12">'[5]Spec. Proj. 42-43'!#REF!</definedName>
    <definedName name="Tech_Assist_Approved" localSheetId="13">'[5]Spec. Proj. 42-43'!#REF!</definedName>
    <definedName name="Tech_Assist_Approved">'[5]Spec. Proj. 42-43'!#REF!</definedName>
    <definedName name="TEIF_Approved" localSheetId="10">'[5]Spec. Proj. 42-43'!#REF!</definedName>
    <definedName name="TEIF_Approved" localSheetId="11">'[5]Spec. Proj. 42-43'!#REF!</definedName>
    <definedName name="TEIF_Approved" localSheetId="12">'[5]Spec. Proj. 42-43'!#REF!</definedName>
    <definedName name="TEIF_Approved" localSheetId="13">'[5]Spec. Proj. 42-43'!#REF!</definedName>
    <definedName name="TEIF_Approved">'[5]Spec. Proj. 42-43'!#REF!</definedName>
    <definedName name="TrkTol" localSheetId="10">#REF!</definedName>
    <definedName name="TrkTol" localSheetId="11">#REF!</definedName>
    <definedName name="TrkTol" localSheetId="12">#REF!</definedName>
    <definedName name="TrkTol" localSheetId="13">#REF!</definedName>
    <definedName name="TrkTol">#REF!</definedName>
  </definedNames>
  <calcPr calcId="145621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4" l="1"/>
  <c r="C45" i="14"/>
  <c r="D44" i="14"/>
  <c r="C44" i="14"/>
  <c r="D43" i="14"/>
  <c r="C43" i="14"/>
  <c r="D42" i="14"/>
  <c r="C42" i="14"/>
  <c r="D41" i="14"/>
  <c r="C41" i="14"/>
  <c r="D40" i="14"/>
  <c r="C40" i="14"/>
  <c r="D39" i="14"/>
  <c r="C39" i="14"/>
  <c r="D38" i="14"/>
  <c r="C38" i="14"/>
  <c r="D37" i="14"/>
  <c r="C37" i="14"/>
  <c r="D36" i="14"/>
  <c r="C36" i="14"/>
  <c r="D35" i="14"/>
  <c r="C35" i="14"/>
  <c r="D34" i="14"/>
  <c r="C34" i="14"/>
  <c r="D33" i="14"/>
  <c r="C33" i="14"/>
  <c r="D32" i="14"/>
  <c r="C32" i="14"/>
  <c r="D31" i="14"/>
  <c r="C31" i="14"/>
  <c r="D30" i="14"/>
  <c r="C30" i="14"/>
  <c r="D29" i="14"/>
  <c r="C29" i="14"/>
  <c r="D28" i="14"/>
  <c r="C28" i="14"/>
  <c r="D27" i="14"/>
  <c r="C27" i="14"/>
  <c r="D26" i="14"/>
  <c r="C26" i="14"/>
  <c r="D25" i="14"/>
  <c r="C25" i="14"/>
  <c r="D24" i="14"/>
  <c r="C24" i="14"/>
  <c r="D23" i="14"/>
  <c r="C23" i="14"/>
  <c r="D22" i="14"/>
  <c r="C22" i="14"/>
  <c r="D21" i="14"/>
  <c r="C21" i="14"/>
  <c r="D20" i="14"/>
  <c r="C20" i="14"/>
  <c r="D19" i="14"/>
  <c r="C19" i="14"/>
  <c r="D18" i="14"/>
  <c r="C18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C46" i="14" s="1"/>
  <c r="D7" i="5" l="1"/>
  <c r="C45" i="12" l="1"/>
  <c r="D45" i="12" s="1"/>
  <c r="C44" i="12"/>
  <c r="D44" i="12" s="1"/>
  <c r="C43" i="12"/>
  <c r="D43" i="12" s="1"/>
  <c r="C42" i="12"/>
  <c r="D42" i="12" s="1"/>
  <c r="C41" i="12"/>
  <c r="D41" i="12" s="1"/>
  <c r="C40" i="12"/>
  <c r="D40" i="12" s="1"/>
  <c r="C39" i="12"/>
  <c r="D39" i="12" s="1"/>
  <c r="C38" i="12"/>
  <c r="D38" i="12" s="1"/>
  <c r="C37" i="12"/>
  <c r="D37" i="12" s="1"/>
  <c r="C36" i="12"/>
  <c r="D36" i="12" s="1"/>
  <c r="C35" i="12"/>
  <c r="D35" i="12" s="1"/>
  <c r="C34" i="12"/>
  <c r="D34" i="12" s="1"/>
  <c r="C33" i="12"/>
  <c r="D33" i="12" s="1"/>
  <c r="C32" i="12"/>
  <c r="D32" i="12" s="1"/>
  <c r="C31" i="12"/>
  <c r="D31" i="12" s="1"/>
  <c r="C30" i="12"/>
  <c r="D30" i="12" s="1"/>
  <c r="C29" i="12"/>
  <c r="D29" i="12" s="1"/>
  <c r="C28" i="12"/>
  <c r="D28" i="12" s="1"/>
  <c r="C27" i="12"/>
  <c r="D27" i="12" s="1"/>
  <c r="C26" i="12"/>
  <c r="D26" i="12" s="1"/>
  <c r="C25" i="12"/>
  <c r="D25" i="12" s="1"/>
  <c r="C24" i="12"/>
  <c r="D24" i="12" s="1"/>
  <c r="C23" i="12"/>
  <c r="D23" i="12" s="1"/>
  <c r="C22" i="12"/>
  <c r="D22" i="12" s="1"/>
  <c r="C21" i="12"/>
  <c r="D21" i="12" s="1"/>
  <c r="C20" i="12"/>
  <c r="D20" i="12" s="1"/>
  <c r="C19" i="12"/>
  <c r="D19" i="12" s="1"/>
  <c r="C18" i="12"/>
  <c r="D18" i="12" s="1"/>
  <c r="C17" i="12"/>
  <c r="D17" i="12" s="1"/>
  <c r="C16" i="12"/>
  <c r="D16" i="12" s="1"/>
  <c r="C15" i="12"/>
  <c r="D15" i="12" s="1"/>
  <c r="C14" i="12"/>
  <c r="D14" i="12" s="1"/>
  <c r="C13" i="12"/>
  <c r="D13" i="12" s="1"/>
  <c r="C12" i="12"/>
  <c r="D12" i="12" s="1"/>
  <c r="C11" i="12"/>
  <c r="D11" i="12" s="1"/>
  <c r="C10" i="12"/>
  <c r="D10" i="12" s="1"/>
  <c r="C9" i="12"/>
  <c r="D9" i="12" s="1"/>
  <c r="C8" i="12"/>
  <c r="D8" i="12" s="1"/>
  <c r="D7" i="12"/>
  <c r="C7" i="12"/>
  <c r="C45" i="11"/>
  <c r="D45" i="11" s="1"/>
  <c r="C44" i="11"/>
  <c r="D44" i="11" s="1"/>
  <c r="C43" i="11"/>
  <c r="D43" i="11" s="1"/>
  <c r="C42" i="11"/>
  <c r="D42" i="11" s="1"/>
  <c r="C41" i="11"/>
  <c r="D41" i="11" s="1"/>
  <c r="C40" i="11"/>
  <c r="D40" i="11" s="1"/>
  <c r="C39" i="11"/>
  <c r="D39" i="11" s="1"/>
  <c r="C38" i="11"/>
  <c r="D38" i="11" s="1"/>
  <c r="C37" i="11"/>
  <c r="D37" i="11" s="1"/>
  <c r="C36" i="11"/>
  <c r="D36" i="11" s="1"/>
  <c r="C35" i="11"/>
  <c r="D35" i="11" s="1"/>
  <c r="C34" i="11"/>
  <c r="D34" i="11" s="1"/>
  <c r="C33" i="11"/>
  <c r="D33" i="11" s="1"/>
  <c r="C32" i="11"/>
  <c r="D32" i="11" s="1"/>
  <c r="C31" i="11"/>
  <c r="D31" i="11" s="1"/>
  <c r="C30" i="11"/>
  <c r="D30" i="11" s="1"/>
  <c r="C29" i="11"/>
  <c r="D29" i="11" s="1"/>
  <c r="C28" i="11"/>
  <c r="D28" i="11" s="1"/>
  <c r="C27" i="11"/>
  <c r="D27" i="11" s="1"/>
  <c r="C26" i="11"/>
  <c r="D26" i="11" s="1"/>
  <c r="C25" i="11"/>
  <c r="D25" i="11" s="1"/>
  <c r="C24" i="11"/>
  <c r="D24" i="11" s="1"/>
  <c r="C23" i="11"/>
  <c r="D23" i="11" s="1"/>
  <c r="C22" i="11"/>
  <c r="D22" i="11" s="1"/>
  <c r="C21" i="11"/>
  <c r="D21" i="11" s="1"/>
  <c r="C20" i="11"/>
  <c r="D20" i="11" s="1"/>
  <c r="C19" i="11"/>
  <c r="D19" i="11" s="1"/>
  <c r="C18" i="11"/>
  <c r="D18" i="11" s="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11" i="11"/>
  <c r="D11" i="11" s="1"/>
  <c r="C10" i="11"/>
  <c r="D10" i="11" s="1"/>
  <c r="C9" i="11"/>
  <c r="D9" i="11" s="1"/>
  <c r="C8" i="11"/>
  <c r="D8" i="11" s="1"/>
  <c r="C7" i="11"/>
  <c r="D7" i="11" s="1"/>
  <c r="C46" i="12" l="1"/>
  <c r="C46" i="11"/>
  <c r="C45" i="5" l="1"/>
  <c r="D45" i="5" s="1"/>
  <c r="C44" i="5"/>
  <c r="D44" i="5" s="1"/>
  <c r="C43" i="5"/>
  <c r="D43" i="5" s="1"/>
  <c r="C42" i="5"/>
  <c r="D42" i="5" s="1"/>
  <c r="C41" i="5"/>
  <c r="D41" i="5" s="1"/>
  <c r="C40" i="5"/>
  <c r="D40" i="5" s="1"/>
  <c r="C39" i="5"/>
  <c r="D39" i="5" s="1"/>
  <c r="C38" i="5"/>
  <c r="D38" i="5" s="1"/>
  <c r="C37" i="5"/>
  <c r="D37" i="5" s="1"/>
  <c r="C36" i="5"/>
  <c r="D36" i="5" s="1"/>
  <c r="C35" i="5"/>
  <c r="D35" i="5" s="1"/>
  <c r="C34" i="5"/>
  <c r="D34" i="5" s="1"/>
  <c r="C33" i="5"/>
  <c r="D33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16" i="5"/>
  <c r="D16" i="5" s="1"/>
  <c r="C15" i="5"/>
  <c r="D15" i="5" s="1"/>
  <c r="C14" i="5"/>
  <c r="D14" i="5" s="1"/>
  <c r="C13" i="5"/>
  <c r="D13" i="5" s="1"/>
  <c r="C12" i="5"/>
  <c r="D12" i="5" s="1"/>
  <c r="C11" i="5"/>
  <c r="D11" i="5" s="1"/>
  <c r="C10" i="5"/>
  <c r="D10" i="5" s="1"/>
  <c r="C9" i="5"/>
  <c r="D9" i="5" s="1"/>
  <c r="C8" i="5"/>
  <c r="D8" i="5" s="1"/>
  <c r="C7" i="5"/>
  <c r="C46" i="5" l="1"/>
</calcChain>
</file>

<file path=xl/sharedStrings.xml><?xml version="1.0" encoding="utf-8"?>
<sst xmlns="http://schemas.openxmlformats.org/spreadsheetml/2006/main" count="620" uniqueCount="76">
  <si>
    <t>Agency</t>
  </si>
  <si>
    <t>Operating Cost</t>
  </si>
  <si>
    <t>Ridership</t>
  </si>
  <si>
    <t>Revenue Hours</t>
  </si>
  <si>
    <t>Revenue Miles</t>
  </si>
  <si>
    <t xml:space="preserve"> Net Cost</t>
  </si>
  <si>
    <t>Hampton Roads Transit</t>
  </si>
  <si>
    <t>NVTC - Fairfax County</t>
  </si>
  <si>
    <t>NVTC - VRE</t>
  </si>
  <si>
    <t>Greater Richmond Transit Company</t>
  </si>
  <si>
    <t>PRTC</t>
  </si>
  <si>
    <t>NVTC - City of Alexandria</t>
  </si>
  <si>
    <t>NVTC - Arlington County</t>
  </si>
  <si>
    <t>Loudoun County</t>
  </si>
  <si>
    <t>Blacksburg Transit</t>
  </si>
  <si>
    <t>Greater Roanoke Transit Company</t>
  </si>
  <si>
    <t>Greater Lynchburg Transit Company</t>
  </si>
  <si>
    <t>Charlottesville Area Transit</t>
  </si>
  <si>
    <t>Williamsburg Area Transit Authority</t>
  </si>
  <si>
    <t>City of Harrisonburg Dept. of Public Transportation</t>
  </si>
  <si>
    <t>JAUNT</t>
  </si>
  <si>
    <t>NVTC - City of Fairfax</t>
  </si>
  <si>
    <t>FRED / Fredericksburg Regional Transit</t>
  </si>
  <si>
    <t>City of Petersburg</t>
  </si>
  <si>
    <t>VRT</t>
  </si>
  <si>
    <t>Bay Aging</t>
  </si>
  <si>
    <t>Danville Transit System</t>
  </si>
  <si>
    <t>District Three Public Transit</t>
  </si>
  <si>
    <t>City of Radford</t>
  </si>
  <si>
    <t>AASC / Four County Transit</t>
  </si>
  <si>
    <t>Mountain Empire Older Citizens, Inc.</t>
  </si>
  <si>
    <t>RADAR</t>
  </si>
  <si>
    <t>Central Shenandoah PDC</t>
  </si>
  <si>
    <t>City of Winchester</t>
  </si>
  <si>
    <t>City of Suffolk</t>
  </si>
  <si>
    <t>Farmville Area Bus</t>
  </si>
  <si>
    <t>Greene County Transit, Inc.</t>
  </si>
  <si>
    <t>STAR Transit</t>
  </si>
  <si>
    <t>Pulaski Area Transit</t>
  </si>
  <si>
    <t>City of Bristol Virginia</t>
  </si>
  <si>
    <t>Blackstone Area Bus</t>
  </si>
  <si>
    <t>Town of Bluefield-Graham Transit</t>
  </si>
  <si>
    <t>Lake Area</t>
  </si>
  <si>
    <t>Town of Altavista</t>
  </si>
  <si>
    <t>Town of Chincoteague</t>
  </si>
  <si>
    <t>Total</t>
  </si>
  <si>
    <t>Total Unallocated</t>
  </si>
  <si>
    <t>Reallocation</t>
  </si>
  <si>
    <t>Yes</t>
  </si>
  <si>
    <t>No</t>
  </si>
  <si>
    <t>1. C-Cap Var 4</t>
  </si>
  <si>
    <t>Tab</t>
  </si>
  <si>
    <t>Performance Adjustments</t>
  </si>
  <si>
    <t>Scenario C-Capped: 
Operating Cost (50%); 
Ridership (30%); 
Revenue Hours (10%); 
Revenue Miles (10%)</t>
  </si>
  <si>
    <t>Sizing Scenario</t>
  </si>
  <si>
    <t>Actual Allocation (Traditional + Performance)</t>
  </si>
  <si>
    <t>For all tabs: Variation 4: 20% for all 5 factors - 
Passengers / Revenue Hour; 
Passengers / Revenue Mile; 
Operating Cost / Revenue Hour;
Operating Cost / Revenue Mile; 
Operating Cost / Passenger Trip</t>
  </si>
  <si>
    <t>Scenario: C-Capped Variation 4</t>
  </si>
  <si>
    <t>Sizing - Operating Cost (50%); Ridership (30%); Revenue Hours (10%); Revenue Miles (10%)</t>
  </si>
  <si>
    <t>Var 4 Performance: 20% all - Pax / RVH; Pax / RVM; Op Cost / RVH; Op Cost / RVM; Op Cost / Pax</t>
  </si>
  <si>
    <t xml:space="preserve">C-Capped Variation 4 Scenario Estimated Allocation </t>
  </si>
  <si>
    <t>Difference 
(Current to Proposed)</t>
  </si>
  <si>
    <t>Scenario: C-Capped Variation 4 Reallocated</t>
  </si>
  <si>
    <t>Capped funds are reallocated according to formula</t>
  </si>
  <si>
    <t xml:space="preserve">C-Capped Variation 4 Reallocated Scenario Estimated Allocation </t>
  </si>
  <si>
    <t>Scenario: New Scenario Variation 4 Reallocated</t>
  </si>
  <si>
    <t>Sizing - Operating Cost (60%); Ridership (20%); Revenue Hours (10%); Revenue Miles (10%)</t>
  </si>
  <si>
    <t xml:space="preserve">New Scenario 
Variation 4 Reallocated 
Estimated Allocation </t>
  </si>
  <si>
    <t>2. C-Cap Var 4 Reallocated</t>
  </si>
  <si>
    <t xml:space="preserve">New Scenario 
Variation 4 
Estimated Allocation </t>
  </si>
  <si>
    <t xml:space="preserve">Scenario: New Scenario Variation 4 </t>
  </si>
  <si>
    <t>LEGEND</t>
  </si>
  <si>
    <t>The following 4 tabs present 4 scenarios that are compared to actual FY19 allocations:</t>
  </si>
  <si>
    <t>Scenario with higher share for operating cost: 
Operating Cost (60%); 
Ridership (20%); 
Revenue Hours (10%); 
Revenue Miles (10%)</t>
  </si>
  <si>
    <t>3. Additional Scenario with 60% Cost Var 4</t>
  </si>
  <si>
    <t>4. Additional Scenario with 60% Cost Var 4 Reallocated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</si>
</sst>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&quot;-  &quot;;&quot; &quot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2"/>
      <color indexed="8"/>
      <name val="Arial MT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Alignment="0" applyProtection="0">
      <alignment horizontal="center"/>
    </xf>
    <xf numFmtId="0" fontId="6" fillId="2" borderId="0" applyAlignment="0" applyProtection="0">
      <alignment horizontal="center"/>
    </xf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6" fontId="0" fillId="0" borderId="0" xfId="1" applyNumberFormat="1" applyFont="1" applyFill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6" fontId="0" fillId="0" borderId="1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applyBorder="1"/>
    <xf numFmtId="0" fontId="1" fillId="0" borderId="0" xfId="0" applyFont="1" applyFill="1" applyBorder="1"/>
    <xf numFmtId="6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left"/>
    </xf>
    <xf numFmtId="6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0" borderId="1" xfId="0" applyFont="1" applyFill="1" applyBorder="1"/>
    <xf numFmtId="0" fontId="1" fillId="0" borderId="0" xfId="0" applyFont="1" applyFill="1"/>
    <xf numFmtId="0" fontId="0" fillId="0" borderId="1" xfId="0" applyFill="1" applyBorder="1"/>
    <xf numFmtId="164" fontId="0" fillId="0" borderId="0" xfId="0" applyNumberForma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6">
    <cellStyle name="Comma" xfId="1" builtinId="3"/>
    <cellStyle name="Comma 2" xfId="3"/>
    <cellStyle name="Comma 2 2" xfId="17"/>
    <cellStyle name="Comma 2 2 2" xfId="20"/>
    <cellStyle name="Comma 3" xfId="14"/>
    <cellStyle name="Comma 4" xfId="2"/>
    <cellStyle name="Comma 5" xfId="23"/>
    <cellStyle name="Comma 7" xfId="21"/>
    <cellStyle name="Currency 2" xfId="4"/>
    <cellStyle name="Currency 3" xfId="25"/>
    <cellStyle name="Normal" xfId="0" builtinId="0"/>
    <cellStyle name="Normal 2" xfId="5"/>
    <cellStyle name="Normal 3" xfId="6"/>
    <cellStyle name="Normal 4" xfId="7"/>
    <cellStyle name="Normal 5" xfId="16"/>
    <cellStyle name="Normal 6" xfId="19"/>
    <cellStyle name="Normal 8" xfId="22"/>
    <cellStyle name="Percent 2" xfId="9"/>
    <cellStyle name="Percent 2 2" xfId="18"/>
    <cellStyle name="Percent 3" xfId="10"/>
    <cellStyle name="Percent 4" xfId="13"/>
    <cellStyle name="Percent 5" xfId="15"/>
    <cellStyle name="Percent 6" xfId="8"/>
    <cellStyle name="Percent 7" xfId="24"/>
    <cellStyle name="Style 1" xfId="11"/>
    <cellStyle name="Sty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acek\TTA\2005\Model\TTA-501\TTA-d506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WDCFIL03\Jobs\Users\desandepalmai\Desktop\ARROW\1.%20HFR%20Model\3.%20Reference%20Models\Sound%20Transit%203%20Risk%20Assessment\ST%20Risk%20Financial%20Model%20-%20v95%20(ST2%20v7%20ST3%20v13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weya\Documents\Reference\F1F9\Debt%20Sizing%20Modules_v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WDCFIL03\Jobs\Users\desandepalmai\Desktop\F1F9%20Academy\T201e_M1_BEG_01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pt-server2\Profiles\Documents%20and%20Settings\cbadger\My%20Documents\Excel%20Files\FUNDING\FY%202004\FY04%20Development%20Program%20of%20Projects%20-%20CMB%205-7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wdcfil03\Consult\CA%20-%20VTA%20Financial%20Planning\Data\Economic\SCVTA%20Outlook%20Template%20-%20without%20Cycle%200726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EC.%20PROJ.%20DATA%20BAS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wells\Desktop\FY13%20SYIP%20Final%20June%202012%207-18-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4"/>
      <sheetName val="Sheet5"/>
      <sheetName val="Sheet3"/>
      <sheetName val="A"/>
      <sheetName val="Distn"/>
      <sheetName val="Seg"/>
      <sheetName val="Graph"/>
      <sheetName val="Cost"/>
      <sheetName val="Flow"/>
      <sheetName val="Restate"/>
      <sheetName val="Bond"/>
      <sheetName val="Corel"/>
      <sheetName val="RoadMap"/>
      <sheetName val="FTA Funds Coeef Table"/>
      <sheetName val="Template 13"/>
      <sheetName val="IOS Cost Summary"/>
      <sheetName val="IOS Cost Summary-Report"/>
      <sheetName val="CIP Cost Summary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4">
          <cell r="G164">
            <v>0.16440499999999997</v>
          </cell>
          <cell r="H164">
            <v>0.16730999999999996</v>
          </cell>
          <cell r="I164">
            <v>0.17021499999999995</v>
          </cell>
          <cell r="J164">
            <v>0.17311999999999994</v>
          </cell>
          <cell r="K164">
            <v>0.17602499999999993</v>
          </cell>
          <cell r="L164">
            <v>0.17892999999999992</v>
          </cell>
          <cell r="M164">
            <v>0.181835</v>
          </cell>
          <cell r="N164">
            <v>0.18521170000000001</v>
          </cell>
          <cell r="O164">
            <v>0.18858840000000002</v>
          </cell>
          <cell r="P164">
            <v>0.19196510000000003</v>
          </cell>
          <cell r="Q164">
            <v>0.19534180000000004</v>
          </cell>
          <cell r="R164">
            <v>0.19871850000000005</v>
          </cell>
          <cell r="S164">
            <v>0.20209520000000006</v>
          </cell>
          <cell r="T164">
            <v>0.20547190000000007</v>
          </cell>
          <cell r="U164">
            <v>0.20884860000000008</v>
          </cell>
          <cell r="V164">
            <v>0.21222530000000009</v>
          </cell>
          <cell r="W164">
            <v>0.21560199999999999</v>
          </cell>
          <cell r="X164">
            <v>0.21900639999999999</v>
          </cell>
          <cell r="Y164">
            <v>0.22241079999999999</v>
          </cell>
          <cell r="Z164">
            <v>0.22581519999999999</v>
          </cell>
          <cell r="AA164">
            <v>0.2292196</v>
          </cell>
          <cell r="AB164">
            <v>0.232624</v>
          </cell>
          <cell r="AC164">
            <v>0.2360283</v>
          </cell>
          <cell r="AD164">
            <v>0.2394326</v>
          </cell>
          <cell r="AE164">
            <v>0.24283689999999999</v>
          </cell>
          <cell r="AF164">
            <v>0.24624119999999999</v>
          </cell>
          <cell r="AG164">
            <v>0.24964549999999999</v>
          </cell>
          <cell r="AH164">
            <v>0.25304979999999999</v>
          </cell>
          <cell r="AI164">
            <v>0.25645410000000002</v>
          </cell>
          <cell r="AJ164">
            <v>0.25985840000000004</v>
          </cell>
          <cell r="AK164">
            <v>0.26326270000000007</v>
          </cell>
          <cell r="AL164">
            <v>0.26666699999999999</v>
          </cell>
          <cell r="AM164">
            <v>0.27007140000000002</v>
          </cell>
          <cell r="AN164">
            <v>0.27347580000000005</v>
          </cell>
          <cell r="AO164">
            <v>0.27688020000000008</v>
          </cell>
          <cell r="AP164">
            <v>0.28028460000000011</v>
          </cell>
          <cell r="AQ164">
            <v>0.28368900000000002</v>
          </cell>
          <cell r="AR164">
            <v>0.2870934</v>
          </cell>
          <cell r="AS164">
            <v>0.29049779999999997</v>
          </cell>
          <cell r="AT164">
            <v>0.29390219999999995</v>
          </cell>
          <cell r="AU164">
            <v>0.29730659999999992</v>
          </cell>
          <cell r="AV164">
            <v>0.30071100000000001</v>
          </cell>
          <cell r="AW164">
            <v>0.30411539999999998</v>
          </cell>
          <cell r="AX164">
            <v>0.30751979999999995</v>
          </cell>
          <cell r="AY164">
            <v>0.31092419999999993</v>
          </cell>
          <cell r="AZ164">
            <v>0.3143285999999999</v>
          </cell>
          <cell r="BA164">
            <v>0.31773299999999988</v>
          </cell>
          <cell r="BB164">
            <v>0.32113739999999985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isclaimer"/>
      <sheetName val="Instructions"/>
      <sheetName val="InpC"/>
      <sheetName val="InpR"/>
      <sheetName val="InpC - @Risk"/>
      <sheetName val="InpCorr - @Risk"/>
      <sheetName val="Time"/>
      <sheetName val="@Risk Transformations"/>
      <sheetName val="@Risk Variables"/>
      <sheetName val="Esc"/>
      <sheetName val="CAPEX"/>
      <sheetName val="O&amp;M"/>
      <sheetName val="R&amp;R"/>
      <sheetName val="Tax Revenues"/>
      <sheetName val="Fare Revenues"/>
      <sheetName val="Grant Revenues"/>
      <sheetName val="Other Revenues"/>
      <sheetName val="Interest Earnings"/>
      <sheetName val="Total S&amp;U"/>
      <sheetName val="RiskSerializationData"/>
      <sheetName val="Bond Proceeds &amp; Debt Service"/>
      <sheetName val="@Risk Outputs"/>
      <sheetName val="DS Profiles"/>
      <sheetName val="S&amp;U Diagram"/>
      <sheetName val="S&amp;U Summary (with Annual)"/>
      <sheetName val="@Risk Detailed Statistics"/>
      <sheetName val="@Risk Simulation Data"/>
      <sheetName val="@Risk Simulation Sensitivities"/>
      <sheetName val="@Risk Simulation Scenarios"/>
      <sheetName val="@Risk Detailed Statistics (41y)"/>
      <sheetName val="@Risk Inputs Summary Tables"/>
      <sheetName val="@Risk Outputs Summary Tables"/>
      <sheetName val="@Risk Dashboard - Guide"/>
      <sheetName val="@Risk Dashboard - Inputs"/>
      <sheetName val="@Risk Dashboard - Outputs"/>
      <sheetName val="Report Charts"/>
      <sheetName val="Checks"/>
      <sheetName val="CapEx Changes"/>
      <sheetName val="DS Profile New (19-60)"/>
      <sheetName val="DS Profile All (19-60)"/>
      <sheetName val="DS Profile All (17-41)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F20">
            <v>0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  <cell r="N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</v>
          </cell>
        </row>
        <row r="39">
          <cell r="F39">
            <v>1</v>
          </cell>
          <cell r="G39">
            <v>0</v>
          </cell>
        </row>
        <row r="40">
          <cell r="F40">
            <v>0</v>
          </cell>
          <cell r="G4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line"/>
      <sheetName val="Dashboard"/>
      <sheetName val="InpC"/>
      <sheetName val="InpR"/>
      <sheetName val="Time"/>
      <sheetName val="Esc"/>
      <sheetName val="Calc"/>
      <sheetName val="FS"/>
      <sheetName val="Debt Structuring"/>
      <sheetName val="A1"/>
      <sheetName val="A2"/>
      <sheetName val="B1"/>
      <sheetName val="B2"/>
      <sheetName val="C1"/>
      <sheetName val="C2"/>
      <sheetName val="D1"/>
      <sheetName val="D2"/>
      <sheetName val="E1"/>
      <sheetName val="E2"/>
      <sheetName val="E3"/>
      <sheetName val="E4"/>
      <sheetName val="F1-A"/>
      <sheetName val="F1-B"/>
      <sheetName val="Comp"/>
      <sheetName val="Debt Sculpting"/>
      <sheetName val="G1"/>
      <sheetName val="Debt Sizing"/>
      <sheetName val="10"/>
      <sheetName val="11"/>
      <sheetName val="12"/>
      <sheetName val="Other"/>
      <sheetName val="15"/>
      <sheetName val="Tracker"/>
      <sheetName val="Checks"/>
      <sheetName val="Temp"/>
    </sheetNames>
    <sheetDataSet>
      <sheetData sheetId="0" refreshError="1"/>
      <sheetData sheetId="1" refreshError="1"/>
      <sheetData sheetId="2" refreshError="1"/>
      <sheetData sheetId="3">
        <row r="18">
          <cell r="K18" t="str">
            <v>2017 $000s</v>
          </cell>
        </row>
        <row r="19">
          <cell r="K19" t="str">
            <v>YOE $000s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9">
          <cell r="F29">
            <v>352941.17647058837</v>
          </cell>
        </row>
        <row r="33">
          <cell r="F33">
            <v>352941.17647058819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9">
          <cell r="F39">
            <v>169986.50106591411</v>
          </cell>
        </row>
        <row r="43">
          <cell r="F43">
            <v>169986.50106591414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InpS"/>
      <sheetName val="ConT&amp;E"/>
      <sheetName val="ConCost"/>
      <sheetName val="ConFin"/>
      <sheetName val="Time"/>
      <sheetName val="Esc"/>
      <sheetName val="EBITDA"/>
      <sheetName val="FixAst"/>
      <sheetName val="SrDebt"/>
      <sheetName val="Tax"/>
      <sheetName val="Equity"/>
      <sheetName val="FinStat"/>
      <sheetName val="Check"/>
      <sheetName val="Track"/>
      <sheetName val="Temp"/>
    </sheetNames>
    <sheetDataSet>
      <sheetData sheetId="0">
        <row r="93">
          <cell r="F93">
            <v>1E-4</v>
          </cell>
        </row>
        <row r="116">
          <cell r="F116" t="str">
            <v>$</v>
          </cell>
        </row>
        <row r="118">
          <cell r="F118" t="str">
            <v>$ 000s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F9">
            <v>0</v>
          </cell>
        </row>
      </sheetData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Introduction p1"/>
      <sheetName val="Fund Summary p2"/>
      <sheetName val="Districts 3-39"/>
      <sheetName val="Form. Assist 40"/>
      <sheetName val="Cap. Assist 41 "/>
      <sheetName val="Spec. Proj. 42-43"/>
      <sheetName val="5307&amp;5311 p44"/>
      <sheetName val="5303&amp;5313 p45"/>
      <sheetName val="5310 p46 "/>
      <sheetName val="Paratransit &amp; JARC p47"/>
      <sheetName val="VTA 2000 Projects p48"/>
      <sheetName val="App. Receipt Log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Exh"/>
      <sheetName val="ExhData"/>
      <sheetName val="Trend"/>
      <sheetName val="TrendHigh"/>
      <sheetName val="TrendLow"/>
      <sheetName val="Cycle"/>
      <sheetName val="HighCycle"/>
      <sheetName val="LowCycle"/>
      <sheetName val="InputTrend"/>
      <sheetName val="InputTrendHigh"/>
      <sheetName val="InputTrendLow"/>
      <sheetName val="InputCycle"/>
      <sheetName val="InputCycleHigh"/>
      <sheetName val="InputCycle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1990Q3</v>
          </cell>
          <cell r="C9" t="str">
            <v>1990Q4</v>
          </cell>
          <cell r="D9" t="str">
            <v>1991Q1</v>
          </cell>
          <cell r="E9" t="str">
            <v>1991Q2</v>
          </cell>
          <cell r="F9" t="str">
            <v>1991Q3</v>
          </cell>
          <cell r="G9" t="str">
            <v>1991Q4</v>
          </cell>
          <cell r="H9" t="str">
            <v>1992Q1</v>
          </cell>
          <cell r="I9" t="str">
            <v>1992Q2</v>
          </cell>
          <cell r="J9" t="str">
            <v>1992Q3</v>
          </cell>
          <cell r="K9" t="str">
            <v>1992Q4</v>
          </cell>
          <cell r="L9" t="str">
            <v>1993Q1</v>
          </cell>
          <cell r="M9" t="str">
            <v>1993Q2</v>
          </cell>
          <cell r="N9" t="str">
            <v>1993Q3</v>
          </cell>
          <cell r="O9" t="str">
            <v>1993Q4</v>
          </cell>
          <cell r="P9" t="str">
            <v>1994Q1</v>
          </cell>
          <cell r="Q9" t="str">
            <v>1994Q2</v>
          </cell>
          <cell r="R9" t="str">
            <v>1994Q3</v>
          </cell>
          <cell r="S9" t="str">
            <v>1994Q4</v>
          </cell>
          <cell r="T9" t="str">
            <v>1995Q1</v>
          </cell>
          <cell r="U9" t="str">
            <v>1995Q2</v>
          </cell>
          <cell r="V9" t="str">
            <v>1995Q3</v>
          </cell>
          <cell r="W9" t="str">
            <v>1995Q4</v>
          </cell>
          <cell r="X9" t="str">
            <v>1996Q1</v>
          </cell>
          <cell r="Y9" t="str">
            <v>1996Q2</v>
          </cell>
          <cell r="Z9" t="str">
            <v>1996Q3</v>
          </cell>
          <cell r="AA9" t="str">
            <v>1996Q4</v>
          </cell>
          <cell r="AB9" t="str">
            <v>1997Q1</v>
          </cell>
          <cell r="AC9" t="str">
            <v>1997Q2</v>
          </cell>
          <cell r="AD9" t="str">
            <v>1997Q3</v>
          </cell>
          <cell r="AE9" t="str">
            <v>1997Q4</v>
          </cell>
          <cell r="AF9" t="str">
            <v>1998Q1</v>
          </cell>
          <cell r="AG9" t="str">
            <v>1998Q2</v>
          </cell>
          <cell r="AH9" t="str">
            <v>1998Q3</v>
          </cell>
          <cell r="AI9" t="str">
            <v>1998Q4</v>
          </cell>
          <cell r="AJ9" t="str">
            <v>1999Q1</v>
          </cell>
          <cell r="AK9" t="str">
            <v>1999Q2</v>
          </cell>
          <cell r="AL9" t="str">
            <v>1999Q3</v>
          </cell>
          <cell r="AM9" t="str">
            <v>1999Q4</v>
          </cell>
          <cell r="AN9" t="str">
            <v>2000Q1</v>
          </cell>
          <cell r="AO9" t="str">
            <v>2000Q2</v>
          </cell>
          <cell r="AP9" t="str">
            <v>2000Q3</v>
          </cell>
          <cell r="AQ9" t="str">
            <v>2000Q4</v>
          </cell>
          <cell r="AR9" t="str">
            <v>2001Q1</v>
          </cell>
          <cell r="AS9" t="str">
            <v>2001Q2</v>
          </cell>
          <cell r="AT9" t="str">
            <v>2001Q3</v>
          </cell>
          <cell r="AU9" t="str">
            <v>2001Q4</v>
          </cell>
          <cell r="AV9" t="str">
            <v>2002Q1</v>
          </cell>
          <cell r="AW9" t="str">
            <v>2002Q2</v>
          </cell>
          <cell r="AX9" t="str">
            <v>2002Q3</v>
          </cell>
          <cell r="AY9" t="str">
            <v>2002Q4</v>
          </cell>
          <cell r="AZ9" t="str">
            <v>2003Q1</v>
          </cell>
          <cell r="BA9" t="str">
            <v>2003Q2</v>
          </cell>
          <cell r="BB9" t="str">
            <v>2003Q3</v>
          </cell>
          <cell r="BC9" t="str">
            <v>2003Q4</v>
          </cell>
          <cell r="BD9" t="str">
            <v>2004Q1</v>
          </cell>
          <cell r="BE9" t="str">
            <v>2004Q2</v>
          </cell>
          <cell r="BF9" t="str">
            <v>2004Q3</v>
          </cell>
          <cell r="BG9" t="str">
            <v>2004Q4</v>
          </cell>
          <cell r="BH9" t="str">
            <v>2005Q1</v>
          </cell>
          <cell r="BI9" t="str">
            <v>2005Q2</v>
          </cell>
          <cell r="BJ9" t="str">
            <v>2005Q3</v>
          </cell>
          <cell r="BK9" t="str">
            <v>2005Q4</v>
          </cell>
          <cell r="BL9" t="str">
            <v>2006Q1</v>
          </cell>
          <cell r="BM9" t="str">
            <v>2006Q2</v>
          </cell>
          <cell r="BN9" t="str">
            <v>2006Q3</v>
          </cell>
          <cell r="BO9" t="str">
            <v>2006Q4</v>
          </cell>
          <cell r="BP9" t="str">
            <v>2007Q1</v>
          </cell>
          <cell r="BQ9" t="str">
            <v>2007Q2</v>
          </cell>
          <cell r="BR9" t="str">
            <v>2007Q3</v>
          </cell>
          <cell r="BS9" t="str">
            <v>2007Q4</v>
          </cell>
          <cell r="BT9" t="str">
            <v>2008Q1</v>
          </cell>
          <cell r="BU9" t="str">
            <v>2008Q2</v>
          </cell>
          <cell r="BV9" t="str">
            <v>2008Q3</v>
          </cell>
          <cell r="BW9" t="str">
            <v>2008Q4</v>
          </cell>
          <cell r="BX9" t="str">
            <v>2009Q1</v>
          </cell>
          <cell r="BY9" t="str">
            <v>2009Q2</v>
          </cell>
          <cell r="BZ9" t="str">
            <v>2009Q3</v>
          </cell>
          <cell r="CA9" t="str">
            <v>2009Q4</v>
          </cell>
          <cell r="CB9" t="str">
            <v>2010Q1</v>
          </cell>
          <cell r="CC9" t="str">
            <v>2010Q2</v>
          </cell>
          <cell r="CD9" t="str">
            <v>2010Q3</v>
          </cell>
          <cell r="CE9" t="str">
            <v>2010Q4</v>
          </cell>
          <cell r="CF9" t="str">
            <v>2011Q1</v>
          </cell>
          <cell r="CG9" t="str">
            <v>2011Q2</v>
          </cell>
          <cell r="CH9" t="str">
            <v>2011Q3</v>
          </cell>
          <cell r="CI9" t="str">
            <v>2011Q4</v>
          </cell>
          <cell r="CJ9" t="str">
            <v>2012Q1</v>
          </cell>
          <cell r="CK9" t="str">
            <v>2012Q2</v>
          </cell>
          <cell r="CL9" t="str">
            <v>2012Q3</v>
          </cell>
          <cell r="CM9" t="str">
            <v>2012Q4</v>
          </cell>
          <cell r="CN9" t="str">
            <v>2013Q1</v>
          </cell>
          <cell r="CO9" t="str">
            <v>2013Q2</v>
          </cell>
          <cell r="CP9" t="str">
            <v>2013Q3</v>
          </cell>
          <cell r="CQ9" t="str">
            <v>2013Q4</v>
          </cell>
          <cell r="CR9" t="str">
            <v>2014Q1</v>
          </cell>
          <cell r="CS9" t="str">
            <v>2014Q2</v>
          </cell>
          <cell r="CT9" t="str">
            <v>2014Q3</v>
          </cell>
          <cell r="CU9" t="str">
            <v>2014Q4</v>
          </cell>
          <cell r="CV9" t="str">
            <v>2015Q1</v>
          </cell>
          <cell r="CW9" t="str">
            <v>2015Q2</v>
          </cell>
          <cell r="CX9" t="str">
            <v>2015Q3</v>
          </cell>
          <cell r="CY9" t="str">
            <v>2015Q4</v>
          </cell>
          <cell r="CZ9" t="str">
            <v>2016Q1</v>
          </cell>
          <cell r="DA9" t="str">
            <v>2016Q2</v>
          </cell>
          <cell r="DB9" t="str">
            <v>2016Q3</v>
          </cell>
          <cell r="DC9" t="str">
            <v>2016Q4</v>
          </cell>
          <cell r="DD9" t="str">
            <v>2017Q1</v>
          </cell>
          <cell r="DE9" t="str">
            <v>2017Q2</v>
          </cell>
          <cell r="DF9" t="str">
            <v>2017Q3</v>
          </cell>
          <cell r="DG9" t="str">
            <v>2017Q4</v>
          </cell>
          <cell r="DH9" t="str">
            <v>2018Q1</v>
          </cell>
          <cell r="DI9" t="str">
            <v>2018Q2</v>
          </cell>
          <cell r="DJ9" t="str">
            <v>2018Q3</v>
          </cell>
          <cell r="DK9" t="str">
            <v>2018Q4</v>
          </cell>
          <cell r="DL9" t="str">
            <v>2019Q1</v>
          </cell>
          <cell r="DM9" t="str">
            <v>2019Q2</v>
          </cell>
          <cell r="DN9" t="str">
            <v>2019Q3</v>
          </cell>
          <cell r="DO9" t="str">
            <v>2019Q4</v>
          </cell>
          <cell r="DP9" t="str">
            <v>2020Q1</v>
          </cell>
          <cell r="DQ9" t="str">
            <v>2020Q2</v>
          </cell>
          <cell r="DR9" t="str">
            <v>2020Q3</v>
          </cell>
          <cell r="DS9" t="str">
            <v>2020Q4</v>
          </cell>
          <cell r="DT9" t="str">
            <v>2021Q1</v>
          </cell>
          <cell r="DU9" t="str">
            <v>2021Q2</v>
          </cell>
          <cell r="DV9" t="str">
            <v>2021Q3</v>
          </cell>
          <cell r="DW9" t="str">
            <v>2021Q4</v>
          </cell>
          <cell r="DX9" t="str">
            <v>2022Q1</v>
          </cell>
          <cell r="DY9" t="str">
            <v>2022Q2</v>
          </cell>
          <cell r="DZ9" t="str">
            <v>2022Q3</v>
          </cell>
          <cell r="EA9" t="str">
            <v>2022Q4</v>
          </cell>
          <cell r="EB9" t="str">
            <v>2023Q1</v>
          </cell>
          <cell r="EC9" t="str">
            <v>2023Q2</v>
          </cell>
          <cell r="ED9" t="str">
            <v>2023Q3</v>
          </cell>
          <cell r="EE9" t="str">
            <v>2023Q4</v>
          </cell>
          <cell r="EF9" t="str">
            <v>2024Q1</v>
          </cell>
          <cell r="EG9" t="str">
            <v>2024Q2</v>
          </cell>
          <cell r="EH9" t="str">
            <v>2024Q3</v>
          </cell>
          <cell r="EI9" t="str">
            <v>2024Q4</v>
          </cell>
          <cell r="EJ9" t="str">
            <v>2025Q1</v>
          </cell>
          <cell r="EK9" t="str">
            <v>2025Q2</v>
          </cell>
          <cell r="EL9" t="str">
            <v>2025Q3</v>
          </cell>
          <cell r="EM9" t="str">
            <v>2025Q4</v>
          </cell>
          <cell r="EN9" t="str">
            <v>2026Q1</v>
          </cell>
          <cell r="EO9" t="str">
            <v>2026Q2</v>
          </cell>
          <cell r="EP9" t="str">
            <v>2026Q3</v>
          </cell>
          <cell r="EQ9" t="str">
            <v>2026Q4</v>
          </cell>
          <cell r="ER9" t="str">
            <v>2027Q1</v>
          </cell>
          <cell r="ES9" t="str">
            <v>2027Q2</v>
          </cell>
          <cell r="ET9" t="str">
            <v>2027Q3</v>
          </cell>
          <cell r="EU9" t="str">
            <v>2027Q4</v>
          </cell>
          <cell r="EV9" t="str">
            <v>2028Q1</v>
          </cell>
          <cell r="EW9" t="str">
            <v>2028Q2</v>
          </cell>
          <cell r="EX9" t="str">
            <v>2028Q3</v>
          </cell>
          <cell r="EY9" t="str">
            <v>2028Q4</v>
          </cell>
          <cell r="EZ9" t="str">
            <v>2029Q1</v>
          </cell>
          <cell r="FA9" t="str">
            <v>2029Q2</v>
          </cell>
          <cell r="FB9" t="str">
            <v>2029Q3</v>
          </cell>
          <cell r="FC9" t="str">
            <v>2029Q4</v>
          </cell>
          <cell r="FD9" t="str">
            <v>2030Q1</v>
          </cell>
          <cell r="FE9" t="str">
            <v>2030Q2</v>
          </cell>
          <cell r="FF9" t="str">
            <v>2030Q3</v>
          </cell>
          <cell r="FG9" t="str">
            <v>2030Q4</v>
          </cell>
          <cell r="FH9" t="str">
            <v>2031Q1</v>
          </cell>
          <cell r="FI9" t="str">
            <v>2031Q2</v>
          </cell>
          <cell r="FJ9" t="str">
            <v>2031Q3</v>
          </cell>
          <cell r="FK9" t="str">
            <v>2031Q4</v>
          </cell>
          <cell r="FL9" t="str">
            <v>2032Q1</v>
          </cell>
          <cell r="FM9" t="str">
            <v>2032Q2</v>
          </cell>
          <cell r="FN9" t="str">
            <v>2032Q3</v>
          </cell>
          <cell r="FO9" t="str">
            <v>2032Q4</v>
          </cell>
          <cell r="FP9" t="str">
            <v>2033Q1</v>
          </cell>
          <cell r="FQ9" t="str">
            <v>2033Q2</v>
          </cell>
          <cell r="FR9" t="str">
            <v>2033Q3</v>
          </cell>
          <cell r="FS9" t="str">
            <v>2033Q4</v>
          </cell>
          <cell r="FT9" t="str">
            <v>2034Q1</v>
          </cell>
          <cell r="FU9" t="str">
            <v>2034Q2</v>
          </cell>
          <cell r="FV9" t="str">
            <v>2034Q3</v>
          </cell>
          <cell r="FW9" t="str">
            <v>2034Q4</v>
          </cell>
          <cell r="FX9" t="str">
            <v>2035Q1</v>
          </cell>
          <cell r="FY9" t="str">
            <v>2035Q2</v>
          </cell>
          <cell r="FZ9" t="str">
            <v>2035Q3</v>
          </cell>
          <cell r="GA9" t="str">
            <v>2035Q4</v>
          </cell>
          <cell r="GB9" t="str">
            <v>2036Q1</v>
          </cell>
          <cell r="GC9" t="str">
            <v>2036Q2</v>
          </cell>
          <cell r="GD9" t="str">
            <v>2036Q3</v>
          </cell>
          <cell r="GE9" t="str">
            <v>2036Q4</v>
          </cell>
          <cell r="GF9" t="str">
            <v>2037Q1</v>
          </cell>
          <cell r="GG9" t="str">
            <v>2037Q2</v>
          </cell>
          <cell r="GH9" t="str">
            <v>2037Q3</v>
          </cell>
          <cell r="GI9" t="str">
            <v>2037Q4</v>
          </cell>
          <cell r="GJ9" t="str">
            <v>2038Q1</v>
          </cell>
          <cell r="GK9" t="str">
            <v>2038Q2</v>
          </cell>
          <cell r="GL9" t="str">
            <v>2038Q3</v>
          </cell>
          <cell r="GM9" t="str">
            <v>2038Q4</v>
          </cell>
          <cell r="GN9" t="str">
            <v>2039Q1</v>
          </cell>
          <cell r="GO9" t="str">
            <v>2039Q2</v>
          </cell>
          <cell r="GP9" t="str">
            <v>2039Q3</v>
          </cell>
          <cell r="GQ9" t="str">
            <v>2039Q4</v>
          </cell>
          <cell r="GR9" t="str">
            <v>2040Q1</v>
          </cell>
          <cell r="GS9" t="str">
            <v>2040Q2</v>
          </cell>
          <cell r="GT9" t="str">
            <v>2040Q3</v>
          </cell>
          <cell r="GU9" t="str">
            <v>2040Q4</v>
          </cell>
          <cell r="GV9" t="str">
            <v>2041Q1</v>
          </cell>
          <cell r="GW9" t="str">
            <v>2041Q2</v>
          </cell>
          <cell r="GX9" t="str">
            <v>2041Q3</v>
          </cell>
          <cell r="GY9" t="str">
            <v>2041Q4</v>
          </cell>
          <cell r="GZ9" t="str">
            <v>2042Q1</v>
          </cell>
          <cell r="HA9" t="str">
            <v>2042Q2</v>
          </cell>
          <cell r="HB9" t="str">
            <v>2042Q3</v>
          </cell>
          <cell r="HC9" t="str">
            <v>2042Q4</v>
          </cell>
          <cell r="HD9" t="str">
            <v>2043Q1</v>
          </cell>
          <cell r="HE9" t="str">
            <v>2043Q2</v>
          </cell>
          <cell r="HF9" t="str">
            <v>2043Q3</v>
          </cell>
          <cell r="HG9" t="str">
            <v>2043Q4</v>
          </cell>
          <cell r="HH9" t="str">
            <v>2044Q1</v>
          </cell>
          <cell r="HI9" t="str">
            <v>2044Q2</v>
          </cell>
          <cell r="HJ9" t="str">
            <v>2044Q3</v>
          </cell>
          <cell r="HK9" t="str">
            <v>2044Q4</v>
          </cell>
          <cell r="HL9" t="str">
            <v>2045Q1</v>
          </cell>
          <cell r="HM9" t="str">
            <v>2045Q2</v>
          </cell>
          <cell r="HN9" t="str">
            <v>2045Q3</v>
          </cell>
          <cell r="HO9" t="str">
            <v>2045Q4</v>
          </cell>
          <cell r="HP9" t="str">
            <v>2046Q1</v>
          </cell>
          <cell r="HQ9" t="str">
            <v>2046Q2</v>
          </cell>
        </row>
        <row r="11">
          <cell r="B11">
            <v>128.03</v>
          </cell>
          <cell r="C11">
            <v>129.30000000000001</v>
          </cell>
          <cell r="D11">
            <v>131.53</v>
          </cell>
          <cell r="E11">
            <v>133.77000000000001</v>
          </cell>
          <cell r="F11">
            <v>134.77000000000001</v>
          </cell>
          <cell r="G11">
            <v>135.57</v>
          </cell>
          <cell r="H11">
            <v>136.6</v>
          </cell>
          <cell r="I11">
            <v>137.72999999999999</v>
          </cell>
          <cell r="J11">
            <v>138.66999999999999</v>
          </cell>
          <cell r="K11">
            <v>139.72999999999999</v>
          </cell>
          <cell r="L11">
            <v>140.80000000000001</v>
          </cell>
          <cell r="M11">
            <v>142.03</v>
          </cell>
          <cell r="N11">
            <v>143.07</v>
          </cell>
          <cell r="O11">
            <v>144.1</v>
          </cell>
          <cell r="P11">
            <v>144.77000000000001</v>
          </cell>
          <cell r="Q11">
            <v>145.97</v>
          </cell>
          <cell r="R11">
            <v>146.69999999999999</v>
          </cell>
          <cell r="S11">
            <v>147.53</v>
          </cell>
          <cell r="T11">
            <v>148.9</v>
          </cell>
          <cell r="U11">
            <v>149.77000000000001</v>
          </cell>
          <cell r="V11">
            <v>150.87</v>
          </cell>
          <cell r="W11">
            <v>152.1</v>
          </cell>
          <cell r="X11">
            <v>152.87</v>
          </cell>
          <cell r="Y11">
            <v>153.69999999999999</v>
          </cell>
          <cell r="Z11">
            <v>155.07</v>
          </cell>
          <cell r="AA11">
            <v>156.4</v>
          </cell>
          <cell r="AB11">
            <v>157.30000000000001</v>
          </cell>
          <cell r="AC11">
            <v>158.66999999999999</v>
          </cell>
          <cell r="AD11">
            <v>159.63</v>
          </cell>
          <cell r="AE11">
            <v>160</v>
          </cell>
          <cell r="AF11">
            <v>160.80000000000001</v>
          </cell>
          <cell r="AG11">
            <v>161.66999999999999</v>
          </cell>
          <cell r="AH11">
            <v>162</v>
          </cell>
          <cell r="AI11">
            <v>162.53</v>
          </cell>
          <cell r="AJ11">
            <v>163.37</v>
          </cell>
          <cell r="AK11">
            <v>164.13</v>
          </cell>
          <cell r="AL11">
            <v>164.73</v>
          </cell>
          <cell r="AM11">
            <v>165.97</v>
          </cell>
          <cell r="AN11">
            <v>167.2</v>
          </cell>
          <cell r="AO11">
            <v>168.43</v>
          </cell>
          <cell r="AP11">
            <v>170.1</v>
          </cell>
          <cell r="AQ11">
            <v>171.43</v>
          </cell>
          <cell r="AR11">
            <v>173</v>
          </cell>
          <cell r="AS11">
            <v>174.23</v>
          </cell>
          <cell r="AT11">
            <v>175.9</v>
          </cell>
          <cell r="AU11">
            <v>177.13</v>
          </cell>
          <cell r="AV11">
            <v>177.63</v>
          </cell>
          <cell r="AW11">
            <v>177.5</v>
          </cell>
          <cell r="AX11">
            <v>178.07</v>
          </cell>
          <cell r="AY11">
            <v>179.47</v>
          </cell>
          <cell r="AZ11">
            <v>180.43</v>
          </cell>
          <cell r="BA11">
            <v>181.5</v>
          </cell>
          <cell r="BB11">
            <v>183.37</v>
          </cell>
          <cell r="BC11">
            <v>183.07</v>
          </cell>
          <cell r="BD11">
            <v>184.43</v>
          </cell>
          <cell r="BE11">
            <v>185.13</v>
          </cell>
          <cell r="BF11">
            <v>186.7</v>
          </cell>
          <cell r="BG11">
            <v>188.17</v>
          </cell>
          <cell r="BH11">
            <v>189.37</v>
          </cell>
          <cell r="BI11">
            <v>191.4</v>
          </cell>
          <cell r="BJ11">
            <v>192.37</v>
          </cell>
          <cell r="BK11">
            <v>193.67</v>
          </cell>
          <cell r="BL11">
            <v>196.6</v>
          </cell>
          <cell r="BM11">
            <v>198.43</v>
          </cell>
          <cell r="BN11">
            <v>199.47</v>
          </cell>
          <cell r="BO11">
            <v>201.27</v>
          </cell>
          <cell r="BP11">
            <v>203.17</v>
          </cell>
          <cell r="BQ11">
            <v>202.33</v>
          </cell>
          <cell r="BR11">
            <v>204.32</v>
          </cell>
          <cell r="BS11">
            <v>206.63</v>
          </cell>
          <cell r="BT11">
            <v>207.94</v>
          </cell>
          <cell r="BU11">
            <v>210.49</v>
          </cell>
          <cell r="BV11">
            <v>212.77</v>
          </cell>
          <cell r="BW11">
            <v>215.54</v>
          </cell>
          <cell r="BX11">
            <v>218.86</v>
          </cell>
          <cell r="BY11">
            <v>213.85</v>
          </cell>
          <cell r="BZ11">
            <v>212.43</v>
          </cell>
          <cell r="CA11">
            <v>213.48</v>
          </cell>
          <cell r="CB11">
            <v>215.35</v>
          </cell>
          <cell r="CC11">
            <v>217</v>
          </cell>
          <cell r="CD11">
            <v>217.4</v>
          </cell>
          <cell r="CE11">
            <v>217.28</v>
          </cell>
          <cell r="CF11">
            <v>218.01</v>
          </cell>
          <cell r="CG11">
            <v>219.65</v>
          </cell>
          <cell r="CH11">
            <v>222.03</v>
          </cell>
          <cell r="CI11">
            <v>224.57</v>
          </cell>
          <cell r="CJ11">
            <v>226.18</v>
          </cell>
          <cell r="CK11">
            <v>226.97</v>
          </cell>
          <cell r="CL11">
            <v>228.27</v>
          </cell>
          <cell r="CM11">
            <v>228.84</v>
          </cell>
          <cell r="CN11">
            <v>230.03</v>
          </cell>
          <cell r="CO11">
            <v>231.28</v>
          </cell>
          <cell r="CP11">
            <v>232.1</v>
          </cell>
          <cell r="CQ11">
            <v>232.77</v>
          </cell>
          <cell r="CR11">
            <v>233.86</v>
          </cell>
          <cell r="CS11">
            <v>235.08</v>
          </cell>
          <cell r="CT11">
            <v>236.29</v>
          </cell>
          <cell r="CU11">
            <v>237.58</v>
          </cell>
          <cell r="CV11">
            <v>238.97</v>
          </cell>
          <cell r="CW11">
            <v>240.42</v>
          </cell>
          <cell r="CX11">
            <v>241.86</v>
          </cell>
          <cell r="CY11">
            <v>243.32</v>
          </cell>
          <cell r="CZ11">
            <v>244.8</v>
          </cell>
          <cell r="DA11">
            <v>246.29</v>
          </cell>
          <cell r="DB11">
            <v>247.8</v>
          </cell>
          <cell r="DC11">
            <v>249.38</v>
          </cell>
          <cell r="DD11">
            <v>250.92</v>
          </cell>
          <cell r="DE11">
            <v>252.45</v>
          </cell>
          <cell r="DF11">
            <v>253.97</v>
          </cell>
          <cell r="DG11">
            <v>255.49</v>
          </cell>
          <cell r="DH11">
            <v>257.02999999999997</v>
          </cell>
          <cell r="DI11">
            <v>258.58</v>
          </cell>
          <cell r="DJ11">
            <v>260.13</v>
          </cell>
          <cell r="DK11">
            <v>261.66000000000003</v>
          </cell>
          <cell r="DL11">
            <v>263.18</v>
          </cell>
          <cell r="DM11">
            <v>264.68</v>
          </cell>
          <cell r="DN11">
            <v>266.16000000000003</v>
          </cell>
          <cell r="DO11">
            <v>267.64</v>
          </cell>
          <cell r="DP11">
            <v>269.11</v>
          </cell>
          <cell r="DQ11">
            <v>270.56</v>
          </cell>
          <cell r="DR11">
            <v>272.01</v>
          </cell>
          <cell r="DS11">
            <v>273.45999999999998</v>
          </cell>
          <cell r="DT11">
            <v>274.92</v>
          </cell>
          <cell r="DU11">
            <v>276.39999999999998</v>
          </cell>
          <cell r="DV11">
            <v>277.87</v>
          </cell>
          <cell r="DW11">
            <v>279.33999999999997</v>
          </cell>
          <cell r="DX11">
            <v>280.81</v>
          </cell>
          <cell r="DY11">
            <v>282.27999999999997</v>
          </cell>
          <cell r="DZ11">
            <v>283.75</v>
          </cell>
          <cell r="EA11">
            <v>285.20999999999998</v>
          </cell>
          <cell r="EB11">
            <v>286.67</v>
          </cell>
          <cell r="EC11">
            <v>288.14999999999998</v>
          </cell>
          <cell r="ED11">
            <v>289.64</v>
          </cell>
          <cell r="EE11">
            <v>291.14</v>
          </cell>
          <cell r="EF11">
            <v>292.66000000000003</v>
          </cell>
          <cell r="EG11">
            <v>294.2</v>
          </cell>
          <cell r="EH11">
            <v>295.74</v>
          </cell>
          <cell r="EI11">
            <v>297.27999999999997</v>
          </cell>
          <cell r="EJ11">
            <v>298.83</v>
          </cell>
          <cell r="EK11">
            <v>300.39</v>
          </cell>
          <cell r="EL11">
            <v>301.95999999999998</v>
          </cell>
          <cell r="EM11">
            <v>303.52999999999997</v>
          </cell>
          <cell r="EN11">
            <v>305.07</v>
          </cell>
          <cell r="EO11">
            <v>306.62</v>
          </cell>
          <cell r="EP11">
            <v>308.19</v>
          </cell>
          <cell r="EQ11">
            <v>309.75</v>
          </cell>
          <cell r="ER11">
            <v>311.32</v>
          </cell>
          <cell r="ES11">
            <v>312.92</v>
          </cell>
          <cell r="ET11">
            <v>314.52999999999997</v>
          </cell>
          <cell r="EU11">
            <v>316.12</v>
          </cell>
          <cell r="EV11">
            <v>317.70999999999998</v>
          </cell>
          <cell r="EW11">
            <v>319.33</v>
          </cell>
          <cell r="EX11">
            <v>320.95999999999998</v>
          </cell>
          <cell r="EY11">
            <v>322.56</v>
          </cell>
          <cell r="EZ11">
            <v>324.17</v>
          </cell>
          <cell r="FA11">
            <v>325.81</v>
          </cell>
          <cell r="FB11">
            <v>327.45</v>
          </cell>
          <cell r="FC11">
            <v>329.1</v>
          </cell>
          <cell r="FD11">
            <v>330.76</v>
          </cell>
          <cell r="FE11">
            <v>332.43</v>
          </cell>
          <cell r="FF11">
            <v>334.11</v>
          </cell>
          <cell r="FG11">
            <v>335.8</v>
          </cell>
          <cell r="FH11">
            <v>337.5</v>
          </cell>
          <cell r="FI11">
            <v>339.22</v>
          </cell>
          <cell r="FJ11">
            <v>340.95</v>
          </cell>
          <cell r="FK11">
            <v>342.7</v>
          </cell>
          <cell r="FL11">
            <v>344.46</v>
          </cell>
          <cell r="FM11">
            <v>346.24</v>
          </cell>
          <cell r="FN11">
            <v>348.03</v>
          </cell>
          <cell r="FO11">
            <v>349.83</v>
          </cell>
          <cell r="FP11">
            <v>351.64</v>
          </cell>
          <cell r="FQ11">
            <v>353.47</v>
          </cell>
          <cell r="FR11">
            <v>355.3</v>
          </cell>
          <cell r="FS11">
            <v>357.14</v>
          </cell>
          <cell r="FT11">
            <v>358.98</v>
          </cell>
          <cell r="FU11">
            <v>360.84</v>
          </cell>
          <cell r="FV11">
            <v>362.72</v>
          </cell>
          <cell r="FW11">
            <v>364.6</v>
          </cell>
          <cell r="FX11">
            <v>366.5</v>
          </cell>
          <cell r="FY11">
            <v>368.41</v>
          </cell>
          <cell r="FZ11">
            <v>370.35</v>
          </cell>
          <cell r="GA11">
            <v>372.29</v>
          </cell>
          <cell r="GB11">
            <v>374.24</v>
          </cell>
          <cell r="GC11">
            <v>376.2</v>
          </cell>
          <cell r="GD11">
            <v>378.16</v>
          </cell>
          <cell r="GE11">
            <v>380.14</v>
          </cell>
          <cell r="GF11">
            <v>382.13</v>
          </cell>
          <cell r="GG11">
            <v>384.14</v>
          </cell>
          <cell r="GH11">
            <v>386.17</v>
          </cell>
          <cell r="GI11">
            <v>388.19</v>
          </cell>
          <cell r="GJ11">
            <v>390.24</v>
          </cell>
          <cell r="GK11">
            <v>392.3</v>
          </cell>
          <cell r="GL11">
            <v>394.37</v>
          </cell>
          <cell r="GM11">
            <v>396.44</v>
          </cell>
          <cell r="GN11">
            <v>398.51</v>
          </cell>
          <cell r="GO11">
            <v>400.59</v>
          </cell>
          <cell r="GP11">
            <v>402.67</v>
          </cell>
          <cell r="GQ11">
            <v>404.75</v>
          </cell>
          <cell r="GR11">
            <v>406.84</v>
          </cell>
          <cell r="GS11">
            <v>408.93</v>
          </cell>
          <cell r="GT11">
            <v>411.04</v>
          </cell>
          <cell r="GU11">
            <v>413.15</v>
          </cell>
          <cell r="GV11">
            <v>415.26</v>
          </cell>
          <cell r="GW11">
            <v>417.39</v>
          </cell>
          <cell r="GX11">
            <v>419.53</v>
          </cell>
          <cell r="GY11">
            <v>421.67</v>
          </cell>
          <cell r="GZ11">
            <v>423.81</v>
          </cell>
          <cell r="HA11">
            <v>425.95</v>
          </cell>
          <cell r="HB11">
            <v>428.09</v>
          </cell>
          <cell r="HC11">
            <v>430.22</v>
          </cell>
          <cell r="HD11">
            <v>432.37</v>
          </cell>
          <cell r="HE11">
            <v>434.52</v>
          </cell>
          <cell r="HF11">
            <v>436.68</v>
          </cell>
          <cell r="HG11">
            <v>438.85</v>
          </cell>
          <cell r="HH11">
            <v>441.02</v>
          </cell>
          <cell r="HI11">
            <v>443.21</v>
          </cell>
        </row>
        <row r="12">
          <cell r="B12">
            <v>5300.9</v>
          </cell>
          <cell r="C12">
            <v>5318.4</v>
          </cell>
          <cell r="D12">
            <v>5338.6</v>
          </cell>
          <cell r="E12">
            <v>5297</v>
          </cell>
          <cell r="F12">
            <v>5282</v>
          </cell>
          <cell r="G12">
            <v>5322.2</v>
          </cell>
          <cell r="H12">
            <v>5342.6</v>
          </cell>
          <cell r="I12">
            <v>5340.2</v>
          </cell>
          <cell r="J12">
            <v>5432</v>
          </cell>
          <cell r="K12">
            <v>5464.2</v>
          </cell>
          <cell r="L12">
            <v>5524.6</v>
          </cell>
          <cell r="M12">
            <v>5592</v>
          </cell>
          <cell r="N12">
            <v>5614.7</v>
          </cell>
          <cell r="O12">
            <v>5668.6</v>
          </cell>
          <cell r="P12">
            <v>5730.1</v>
          </cell>
          <cell r="Q12">
            <v>5781.1</v>
          </cell>
          <cell r="R12">
            <v>5845.5</v>
          </cell>
          <cell r="S12">
            <v>5888.8</v>
          </cell>
          <cell r="T12">
            <v>5936</v>
          </cell>
          <cell r="U12">
            <v>5994.6</v>
          </cell>
          <cell r="V12">
            <v>6001.6</v>
          </cell>
          <cell r="W12">
            <v>6050.8</v>
          </cell>
          <cell r="X12">
            <v>6104.9</v>
          </cell>
          <cell r="Y12">
            <v>6147.8</v>
          </cell>
          <cell r="Z12">
            <v>6204</v>
          </cell>
          <cell r="AA12">
            <v>6274.2</v>
          </cell>
          <cell r="AB12">
            <v>6311.8</v>
          </cell>
          <cell r="AC12">
            <v>6363.2</v>
          </cell>
          <cell r="AD12">
            <v>6427.3</v>
          </cell>
          <cell r="AE12">
            <v>6453.3</v>
          </cell>
          <cell r="AF12">
            <v>6563</v>
          </cell>
          <cell r="AG12">
            <v>6638.1</v>
          </cell>
          <cell r="AH12">
            <v>6704.1</v>
          </cell>
          <cell r="AI12">
            <v>6819.5</v>
          </cell>
          <cell r="AJ12">
            <v>6909.9</v>
          </cell>
          <cell r="AK12">
            <v>7015.9</v>
          </cell>
          <cell r="AL12">
            <v>7085.1</v>
          </cell>
          <cell r="AM12">
            <v>7196.6</v>
          </cell>
          <cell r="AN12">
            <v>7283.1</v>
          </cell>
          <cell r="AO12">
            <v>7385.8</v>
          </cell>
          <cell r="AP12">
            <v>7497.8</v>
          </cell>
          <cell r="AQ12">
            <v>7568.3</v>
          </cell>
          <cell r="AR12">
            <v>7642.4</v>
          </cell>
          <cell r="AS12">
            <v>7710</v>
          </cell>
          <cell r="AT12">
            <v>7740.8</v>
          </cell>
          <cell r="AU12">
            <v>7770</v>
          </cell>
          <cell r="AV12">
            <v>7804.2</v>
          </cell>
          <cell r="AW12">
            <v>7926.4</v>
          </cell>
          <cell r="AX12">
            <v>7953.7</v>
          </cell>
          <cell r="AY12">
            <v>7994.1</v>
          </cell>
          <cell r="AZ12">
            <v>8048.3</v>
          </cell>
          <cell r="BA12">
            <v>8076.9</v>
          </cell>
          <cell r="BB12">
            <v>8117.7</v>
          </cell>
          <cell r="BC12">
            <v>8198.1</v>
          </cell>
          <cell r="BD12">
            <v>8308.5</v>
          </cell>
          <cell r="BE12">
            <v>8353.7000000000007</v>
          </cell>
          <cell r="BF12">
            <v>8427.6</v>
          </cell>
          <cell r="BG12">
            <v>8465.1</v>
          </cell>
          <cell r="BH12">
            <v>8539.1</v>
          </cell>
          <cell r="BI12">
            <v>8631.2999999999993</v>
          </cell>
          <cell r="BJ12">
            <v>8700.1</v>
          </cell>
          <cell r="BK12">
            <v>8786.2000000000007</v>
          </cell>
          <cell r="BL12">
            <v>8852.9</v>
          </cell>
          <cell r="BM12">
            <v>8874.9</v>
          </cell>
          <cell r="BN12">
            <v>8965.7999999999993</v>
          </cell>
          <cell r="BO12">
            <v>9019.7999999999993</v>
          </cell>
          <cell r="BP12">
            <v>9073.9</v>
          </cell>
          <cell r="BQ12">
            <v>9158.2999999999993</v>
          </cell>
          <cell r="BR12">
            <v>9209.2000000000007</v>
          </cell>
          <cell r="BS12">
            <v>9244.5</v>
          </cell>
          <cell r="BT12">
            <v>9285.2000000000007</v>
          </cell>
          <cell r="BU12">
            <v>9312.6</v>
          </cell>
          <cell r="BV12">
            <v>9289.1</v>
          </cell>
          <cell r="BW12">
            <v>9285.7999999999993</v>
          </cell>
          <cell r="BX12">
            <v>9196</v>
          </cell>
          <cell r="BY12">
            <v>9076</v>
          </cell>
          <cell r="BZ12">
            <v>9039.5</v>
          </cell>
          <cell r="CA12">
            <v>8999.2999999999993</v>
          </cell>
          <cell r="CB12">
            <v>9046.2000000000007</v>
          </cell>
          <cell r="CC12">
            <v>9045.4</v>
          </cell>
          <cell r="CD12">
            <v>9100.7999999999993</v>
          </cell>
          <cell r="CE12">
            <v>9159.4</v>
          </cell>
          <cell r="CF12">
            <v>9216</v>
          </cell>
          <cell r="CG12">
            <v>9308.5</v>
          </cell>
          <cell r="CH12">
            <v>9380.9</v>
          </cell>
          <cell r="CI12">
            <v>9403.2000000000007</v>
          </cell>
          <cell r="CJ12">
            <v>9441.9</v>
          </cell>
          <cell r="CK12">
            <v>9489.2999999999993</v>
          </cell>
          <cell r="CL12">
            <v>9546.7999999999993</v>
          </cell>
          <cell r="CM12">
            <v>9582.5</v>
          </cell>
          <cell r="CN12">
            <v>9620.1</v>
          </cell>
          <cell r="CO12">
            <v>9663.9</v>
          </cell>
          <cell r="CP12">
            <v>9726.2000000000007</v>
          </cell>
          <cell r="CQ12">
            <v>9757.61</v>
          </cell>
          <cell r="CR12">
            <v>9814.61</v>
          </cell>
          <cell r="CS12">
            <v>9887.2999999999993</v>
          </cell>
          <cell r="CT12">
            <v>9979.09</v>
          </cell>
          <cell r="CU12">
            <v>10079.219999999999</v>
          </cell>
          <cell r="CV12">
            <v>10183.74</v>
          </cell>
          <cell r="CW12">
            <v>10294.91</v>
          </cell>
          <cell r="CX12">
            <v>10399.969999999999</v>
          </cell>
          <cell r="CY12">
            <v>10503.66</v>
          </cell>
          <cell r="CZ12">
            <v>10599.18</v>
          </cell>
          <cell r="DA12">
            <v>10691.26</v>
          </cell>
          <cell r="DB12">
            <v>10780.61</v>
          </cell>
          <cell r="DC12">
            <v>10869.76</v>
          </cell>
          <cell r="DD12">
            <v>10960.85</v>
          </cell>
          <cell r="DE12">
            <v>11047.08</v>
          </cell>
          <cell r="DF12">
            <v>11126.24</v>
          </cell>
          <cell r="DG12">
            <v>11197.54</v>
          </cell>
          <cell r="DH12">
            <v>11261.04</v>
          </cell>
          <cell r="DI12">
            <v>11320.97</v>
          </cell>
          <cell r="DJ12">
            <v>11379.32</v>
          </cell>
          <cell r="DK12">
            <v>11437.69</v>
          </cell>
          <cell r="DL12">
            <v>11493.88</v>
          </cell>
          <cell r="DM12">
            <v>11549.7</v>
          </cell>
          <cell r="DN12">
            <v>11605.88</v>
          </cell>
          <cell r="DO12">
            <v>11662.69</v>
          </cell>
          <cell r="DP12">
            <v>11719.15</v>
          </cell>
          <cell r="DQ12">
            <v>11776.06</v>
          </cell>
          <cell r="DR12">
            <v>11833.66</v>
          </cell>
          <cell r="DS12">
            <v>11892.74</v>
          </cell>
          <cell r="DT12">
            <v>11952.53</v>
          </cell>
          <cell r="DU12">
            <v>12012.28</v>
          </cell>
          <cell r="DV12">
            <v>12072.36</v>
          </cell>
          <cell r="DW12">
            <v>12132.67</v>
          </cell>
          <cell r="DX12">
            <v>12192.99</v>
          </cell>
          <cell r="DY12">
            <v>12252.84</v>
          </cell>
          <cell r="DZ12">
            <v>12313.08</v>
          </cell>
          <cell r="EA12">
            <v>12375.18</v>
          </cell>
          <cell r="EB12">
            <v>12437.45</v>
          </cell>
          <cell r="EC12">
            <v>12501.04</v>
          </cell>
          <cell r="ED12">
            <v>12563.27</v>
          </cell>
          <cell r="EE12">
            <v>12624.62</v>
          </cell>
          <cell r="EF12">
            <v>12686.21</v>
          </cell>
          <cell r="EG12">
            <v>12748.01</v>
          </cell>
          <cell r="EH12">
            <v>12808.72</v>
          </cell>
          <cell r="EI12">
            <v>12869.3</v>
          </cell>
          <cell r="EJ12">
            <v>12930.45</v>
          </cell>
          <cell r="EK12">
            <v>12992.06</v>
          </cell>
          <cell r="EL12">
            <v>13053.17</v>
          </cell>
          <cell r="EM12">
            <v>13115.93</v>
          </cell>
          <cell r="EN12">
            <v>13177.95</v>
          </cell>
          <cell r="EO12">
            <v>13240.42</v>
          </cell>
          <cell r="EP12">
            <v>13301.58</v>
          </cell>
          <cell r="EQ12">
            <v>13363.48</v>
          </cell>
          <cell r="ER12">
            <v>13425.99</v>
          </cell>
          <cell r="ES12">
            <v>13489.09</v>
          </cell>
          <cell r="ET12">
            <v>13551.47</v>
          </cell>
          <cell r="EU12">
            <v>13613.73</v>
          </cell>
          <cell r="EV12">
            <v>13677.53</v>
          </cell>
          <cell r="EW12">
            <v>13743.75</v>
          </cell>
          <cell r="EX12">
            <v>13807.16</v>
          </cell>
          <cell r="EY12">
            <v>13870.87</v>
          </cell>
          <cell r="EZ12">
            <v>13934.76</v>
          </cell>
          <cell r="FA12">
            <v>13999.56</v>
          </cell>
          <cell r="FB12">
            <v>14063.22</v>
          </cell>
          <cell r="FC12">
            <v>14127.54</v>
          </cell>
          <cell r="FD12">
            <v>14192.64</v>
          </cell>
          <cell r="FE12">
            <v>14259.53</v>
          </cell>
          <cell r="FF12">
            <v>14325.24</v>
          </cell>
          <cell r="FG12">
            <v>14390.72</v>
          </cell>
          <cell r="FH12">
            <v>14457.48</v>
          </cell>
          <cell r="FI12">
            <v>14526.98</v>
          </cell>
          <cell r="FJ12">
            <v>14594.68</v>
          </cell>
          <cell r="FK12">
            <v>14661.76</v>
          </cell>
          <cell r="FL12">
            <v>14729.14</v>
          </cell>
          <cell r="FM12">
            <v>14798.19</v>
          </cell>
          <cell r="FN12">
            <v>14866.43</v>
          </cell>
          <cell r="FO12">
            <v>14934.42</v>
          </cell>
          <cell r="FP12">
            <v>15002.72</v>
          </cell>
          <cell r="FQ12">
            <v>15072.73</v>
          </cell>
          <cell r="FR12">
            <v>15142.4</v>
          </cell>
          <cell r="FS12">
            <v>15211.14</v>
          </cell>
          <cell r="FT12">
            <v>15280.26</v>
          </cell>
          <cell r="FU12">
            <v>15350.66</v>
          </cell>
          <cell r="FV12">
            <v>15420.59</v>
          </cell>
          <cell r="FW12">
            <v>15490.07</v>
          </cell>
          <cell r="FX12">
            <v>15560.04</v>
          </cell>
          <cell r="FY12">
            <v>15630.35</v>
          </cell>
          <cell r="FZ12">
            <v>15700.88</v>
          </cell>
          <cell r="GA12">
            <v>15770.42</v>
          </cell>
          <cell r="GB12">
            <v>15840.64</v>
          </cell>
          <cell r="GC12">
            <v>15911.67</v>
          </cell>
          <cell r="GD12">
            <v>15983.19</v>
          </cell>
          <cell r="GE12">
            <v>16054.1</v>
          </cell>
          <cell r="GF12">
            <v>16124.85</v>
          </cell>
          <cell r="GG12">
            <v>16197.33</v>
          </cell>
          <cell r="GH12">
            <v>16269.98</v>
          </cell>
          <cell r="GI12">
            <v>16342.42</v>
          </cell>
          <cell r="GJ12">
            <v>16414.12</v>
          </cell>
          <cell r="GK12">
            <v>16487.04</v>
          </cell>
          <cell r="GL12">
            <v>16559.48</v>
          </cell>
          <cell r="GM12">
            <v>16630.57</v>
          </cell>
          <cell r="GN12">
            <v>16702.310000000001</v>
          </cell>
          <cell r="GO12">
            <v>16776.43</v>
          </cell>
          <cell r="GP12">
            <v>16850.86</v>
          </cell>
          <cell r="GQ12">
            <v>16924.78</v>
          </cell>
          <cell r="GR12">
            <v>16998.88</v>
          </cell>
          <cell r="GS12">
            <v>17074.28</v>
          </cell>
          <cell r="GT12">
            <v>17150.650000000001</v>
          </cell>
          <cell r="GU12">
            <v>17226.25</v>
          </cell>
          <cell r="GV12">
            <v>17302.259999999998</v>
          </cell>
          <cell r="GW12">
            <v>17380.080000000002</v>
          </cell>
          <cell r="GX12">
            <v>17459.330000000002</v>
          </cell>
          <cell r="GY12">
            <v>17537.259999999998</v>
          </cell>
          <cell r="GZ12">
            <v>17615.45</v>
          </cell>
          <cell r="HA12">
            <v>17695.3</v>
          </cell>
          <cell r="HB12">
            <v>17776.310000000001</v>
          </cell>
          <cell r="HC12">
            <v>17856.61</v>
          </cell>
          <cell r="HD12">
            <v>17935.88</v>
          </cell>
          <cell r="HE12">
            <v>18015.64</v>
          </cell>
          <cell r="HF12">
            <v>18094.77</v>
          </cell>
          <cell r="HG12">
            <v>18174.32</v>
          </cell>
          <cell r="HH12">
            <v>18255.07</v>
          </cell>
          <cell r="HI12">
            <v>18336.3</v>
          </cell>
        </row>
        <row r="13">
          <cell r="B13">
            <v>142.80000000000001</v>
          </cell>
          <cell r="C13">
            <v>144.96</v>
          </cell>
          <cell r="D13">
            <v>147.97999999999999</v>
          </cell>
          <cell r="E13">
            <v>151.09</v>
          </cell>
          <cell r="F13">
            <v>152.61000000000001</v>
          </cell>
          <cell r="G13">
            <v>153.69</v>
          </cell>
          <cell r="H13">
            <v>156</v>
          </cell>
          <cell r="I13">
            <v>157.28</v>
          </cell>
          <cell r="J13">
            <v>159.35</v>
          </cell>
          <cell r="K13">
            <v>161.12</v>
          </cell>
          <cell r="L13">
            <v>162.52000000000001</v>
          </cell>
          <cell r="M13">
            <v>164.29</v>
          </cell>
          <cell r="N13">
            <v>165.87</v>
          </cell>
          <cell r="O13">
            <v>167.26</v>
          </cell>
          <cell r="P13">
            <v>167.49</v>
          </cell>
          <cell r="Q13">
            <v>169.15</v>
          </cell>
          <cell r="R13">
            <v>170.1</v>
          </cell>
          <cell r="S13">
            <v>170.76</v>
          </cell>
          <cell r="T13">
            <v>172.25</v>
          </cell>
          <cell r="U13">
            <v>173.28</v>
          </cell>
          <cell r="V13">
            <v>174.62</v>
          </cell>
          <cell r="W13">
            <v>175.86</v>
          </cell>
          <cell r="X13">
            <v>176.29</v>
          </cell>
          <cell r="Y13">
            <v>176.83</v>
          </cell>
          <cell r="Z13">
            <v>178.6</v>
          </cell>
          <cell r="AA13">
            <v>180.43</v>
          </cell>
          <cell r="AB13">
            <v>181.93</v>
          </cell>
          <cell r="AC13">
            <v>183.06</v>
          </cell>
          <cell r="AD13">
            <v>184.71</v>
          </cell>
          <cell r="AE13">
            <v>185.6</v>
          </cell>
          <cell r="AF13">
            <v>186.74</v>
          </cell>
          <cell r="AG13">
            <v>188.7</v>
          </cell>
          <cell r="AH13">
            <v>189.63</v>
          </cell>
          <cell r="AI13">
            <v>190.59</v>
          </cell>
          <cell r="AJ13">
            <v>191.85</v>
          </cell>
          <cell r="AK13">
            <v>193.63</v>
          </cell>
          <cell r="AL13">
            <v>196.47</v>
          </cell>
          <cell r="AM13">
            <v>200.87</v>
          </cell>
          <cell r="AN13">
            <v>205.58</v>
          </cell>
          <cell r="AO13">
            <v>211.18</v>
          </cell>
          <cell r="AP13">
            <v>216.93</v>
          </cell>
          <cell r="AQ13">
            <v>221.63</v>
          </cell>
          <cell r="AR13">
            <v>225.4</v>
          </cell>
          <cell r="AS13">
            <v>228</v>
          </cell>
          <cell r="AT13">
            <v>230.29</v>
          </cell>
          <cell r="AU13">
            <v>231.8</v>
          </cell>
          <cell r="AV13">
            <v>230.45</v>
          </cell>
          <cell r="AW13">
            <v>227.31</v>
          </cell>
          <cell r="AX13">
            <v>224.22</v>
          </cell>
          <cell r="AY13">
            <v>222.48</v>
          </cell>
          <cell r="AZ13">
            <v>221.5</v>
          </cell>
          <cell r="BA13">
            <v>222.52</v>
          </cell>
          <cell r="BB13">
            <v>224.24</v>
          </cell>
          <cell r="BC13">
            <v>223.22</v>
          </cell>
          <cell r="BD13">
            <v>223.61</v>
          </cell>
          <cell r="BE13">
            <v>222.95</v>
          </cell>
          <cell r="BF13">
            <v>223.97</v>
          </cell>
          <cell r="BG13">
            <v>224.96</v>
          </cell>
          <cell r="BH13">
            <v>226.1</v>
          </cell>
          <cell r="BI13">
            <v>230.02</v>
          </cell>
          <cell r="BJ13">
            <v>233.37</v>
          </cell>
          <cell r="BK13">
            <v>237.06</v>
          </cell>
          <cell r="BL13">
            <v>242.9</v>
          </cell>
          <cell r="BM13">
            <v>248.41</v>
          </cell>
          <cell r="BN13">
            <v>254.43</v>
          </cell>
          <cell r="BO13">
            <v>258.27</v>
          </cell>
          <cell r="BP13">
            <v>264.12</v>
          </cell>
          <cell r="BQ13">
            <v>270.74</v>
          </cell>
          <cell r="BR13">
            <v>279.02</v>
          </cell>
          <cell r="BS13">
            <v>286.64999999999998</v>
          </cell>
          <cell r="BT13">
            <v>287.13</v>
          </cell>
          <cell r="BU13">
            <v>287.91000000000003</v>
          </cell>
          <cell r="BV13">
            <v>285.33999999999997</v>
          </cell>
          <cell r="BW13">
            <v>285.95</v>
          </cell>
          <cell r="BX13">
            <v>283.81</v>
          </cell>
          <cell r="BY13">
            <v>269.93</v>
          </cell>
          <cell r="BZ13">
            <v>262.58999999999997</v>
          </cell>
          <cell r="CA13">
            <v>258.92</v>
          </cell>
          <cell r="CB13">
            <v>260.38</v>
          </cell>
          <cell r="CC13">
            <v>267.24</v>
          </cell>
          <cell r="CD13">
            <v>273.56</v>
          </cell>
          <cell r="CE13">
            <v>279.05</v>
          </cell>
          <cell r="CF13">
            <v>284.73</v>
          </cell>
          <cell r="CG13">
            <v>292</v>
          </cell>
          <cell r="CH13">
            <v>298.01</v>
          </cell>
          <cell r="CI13">
            <v>301.55</v>
          </cell>
          <cell r="CJ13">
            <v>302.44</v>
          </cell>
          <cell r="CK13">
            <v>304</v>
          </cell>
          <cell r="CL13">
            <v>306.35000000000002</v>
          </cell>
          <cell r="CM13">
            <v>308.61</v>
          </cell>
          <cell r="CN13">
            <v>310.17</v>
          </cell>
          <cell r="CO13">
            <v>311.77</v>
          </cell>
          <cell r="CP13">
            <v>313.01</v>
          </cell>
          <cell r="CQ13">
            <v>315.18</v>
          </cell>
          <cell r="CR13">
            <v>317.02</v>
          </cell>
          <cell r="CS13">
            <v>319.2</v>
          </cell>
          <cell r="CT13">
            <v>321.62</v>
          </cell>
          <cell r="CU13">
            <v>324.02999999999997</v>
          </cell>
          <cell r="CV13">
            <v>326.67</v>
          </cell>
          <cell r="CW13">
            <v>329.36</v>
          </cell>
          <cell r="CX13">
            <v>331.95</v>
          </cell>
          <cell r="CY13">
            <v>334.49</v>
          </cell>
          <cell r="CZ13">
            <v>337.11</v>
          </cell>
          <cell r="DA13">
            <v>339.74</v>
          </cell>
          <cell r="DB13">
            <v>342.35</v>
          </cell>
          <cell r="DC13">
            <v>345</v>
          </cell>
          <cell r="DD13">
            <v>347.7</v>
          </cell>
          <cell r="DE13">
            <v>350.46</v>
          </cell>
          <cell r="DF13">
            <v>353.19</v>
          </cell>
          <cell r="DG13">
            <v>355.85</v>
          </cell>
          <cell r="DH13">
            <v>358.52</v>
          </cell>
          <cell r="DI13">
            <v>361.18</v>
          </cell>
          <cell r="DJ13">
            <v>363.71</v>
          </cell>
          <cell r="DK13">
            <v>366.19</v>
          </cell>
          <cell r="DL13">
            <v>368.7</v>
          </cell>
          <cell r="DM13">
            <v>371.25</v>
          </cell>
          <cell r="DN13">
            <v>373.73</v>
          </cell>
          <cell r="DO13">
            <v>376.24</v>
          </cell>
          <cell r="DP13">
            <v>378.82</v>
          </cell>
          <cell r="DQ13">
            <v>381.48</v>
          </cell>
          <cell r="DR13">
            <v>384</v>
          </cell>
          <cell r="DS13">
            <v>386.58</v>
          </cell>
          <cell r="DT13">
            <v>389.24</v>
          </cell>
          <cell r="DU13">
            <v>391.98</v>
          </cell>
          <cell r="DV13">
            <v>394.63</v>
          </cell>
          <cell r="DW13">
            <v>397.33</v>
          </cell>
          <cell r="DX13">
            <v>400.22</v>
          </cell>
          <cell r="DY13">
            <v>403.12</v>
          </cell>
          <cell r="DZ13">
            <v>405.96</v>
          </cell>
          <cell r="EA13">
            <v>408.88</v>
          </cell>
          <cell r="EB13">
            <v>411.98</v>
          </cell>
          <cell r="EC13">
            <v>415.11</v>
          </cell>
          <cell r="ED13">
            <v>418.11</v>
          </cell>
          <cell r="EE13">
            <v>421.17</v>
          </cell>
          <cell r="EF13">
            <v>424.39</v>
          </cell>
          <cell r="EG13">
            <v>427.62</v>
          </cell>
          <cell r="EH13">
            <v>430.69</v>
          </cell>
          <cell r="EI13">
            <v>433.8</v>
          </cell>
          <cell r="EJ13">
            <v>437.2</v>
          </cell>
          <cell r="EK13">
            <v>440.5</v>
          </cell>
          <cell r="EL13">
            <v>443.64</v>
          </cell>
          <cell r="EM13">
            <v>446.82</v>
          </cell>
          <cell r="EN13">
            <v>450.1</v>
          </cell>
          <cell r="EO13">
            <v>453.33</v>
          </cell>
          <cell r="EP13">
            <v>456.37</v>
          </cell>
          <cell r="EQ13">
            <v>459.42</v>
          </cell>
          <cell r="ER13">
            <v>462.6</v>
          </cell>
          <cell r="ES13">
            <v>465.85</v>
          </cell>
          <cell r="ET13">
            <v>468.99</v>
          </cell>
          <cell r="EU13">
            <v>472.13</v>
          </cell>
          <cell r="EV13">
            <v>475.4</v>
          </cell>
          <cell r="EW13">
            <v>478.63</v>
          </cell>
          <cell r="EX13">
            <v>481.7</v>
          </cell>
          <cell r="EY13">
            <v>484.78</v>
          </cell>
          <cell r="EZ13">
            <v>487.99</v>
          </cell>
          <cell r="FA13">
            <v>491.19</v>
          </cell>
          <cell r="FB13">
            <v>494.21</v>
          </cell>
          <cell r="FC13">
            <v>497.28</v>
          </cell>
          <cell r="FD13">
            <v>500.53</v>
          </cell>
          <cell r="FE13">
            <v>503.72</v>
          </cell>
          <cell r="FF13">
            <v>506.8</v>
          </cell>
          <cell r="FG13">
            <v>509.93</v>
          </cell>
          <cell r="FH13">
            <v>513.24</v>
          </cell>
          <cell r="FI13">
            <v>516.57000000000005</v>
          </cell>
          <cell r="FJ13">
            <v>519.79</v>
          </cell>
          <cell r="FK13">
            <v>523.1</v>
          </cell>
          <cell r="FL13">
            <v>526.57000000000005</v>
          </cell>
          <cell r="FM13">
            <v>529.95000000000005</v>
          </cell>
          <cell r="FN13">
            <v>533.20000000000005</v>
          </cell>
          <cell r="FO13">
            <v>536.52</v>
          </cell>
          <cell r="FP13">
            <v>540.02</v>
          </cell>
          <cell r="FQ13">
            <v>543.52</v>
          </cell>
          <cell r="FR13">
            <v>546.89</v>
          </cell>
          <cell r="FS13">
            <v>550.30999999999995</v>
          </cell>
          <cell r="FT13">
            <v>553.94000000000005</v>
          </cell>
          <cell r="FU13">
            <v>557.53</v>
          </cell>
          <cell r="FV13">
            <v>561</v>
          </cell>
          <cell r="FW13">
            <v>564.55999999999995</v>
          </cell>
          <cell r="FX13">
            <v>568.30999999999995</v>
          </cell>
          <cell r="FY13">
            <v>572.03</v>
          </cell>
          <cell r="FZ13">
            <v>575.65</v>
          </cell>
          <cell r="GA13">
            <v>579.33000000000004</v>
          </cell>
          <cell r="GB13">
            <v>583.16999999999996</v>
          </cell>
          <cell r="GC13">
            <v>586.97</v>
          </cell>
          <cell r="GD13">
            <v>590.61</v>
          </cell>
          <cell r="GE13">
            <v>594.33000000000004</v>
          </cell>
          <cell r="GF13">
            <v>598.22</v>
          </cell>
          <cell r="GG13">
            <v>602.05999999999995</v>
          </cell>
          <cell r="GH13">
            <v>605.74</v>
          </cell>
          <cell r="GI13">
            <v>609.48</v>
          </cell>
          <cell r="GJ13">
            <v>613.39</v>
          </cell>
          <cell r="GK13">
            <v>617.24</v>
          </cell>
          <cell r="GL13">
            <v>620.97</v>
          </cell>
          <cell r="GM13">
            <v>624.73</v>
          </cell>
          <cell r="GN13">
            <v>628.65</v>
          </cell>
          <cell r="GO13">
            <v>632.53</v>
          </cell>
          <cell r="GP13">
            <v>636.29999999999995</v>
          </cell>
          <cell r="GQ13">
            <v>640.11</v>
          </cell>
          <cell r="GR13">
            <v>644.07000000000005</v>
          </cell>
          <cell r="GS13">
            <v>647.99</v>
          </cell>
          <cell r="GT13">
            <v>651.79</v>
          </cell>
          <cell r="GU13">
            <v>655.68</v>
          </cell>
          <cell r="GV13">
            <v>659.74</v>
          </cell>
          <cell r="GW13">
            <v>663.76</v>
          </cell>
          <cell r="GX13">
            <v>667.63</v>
          </cell>
          <cell r="GY13">
            <v>671.59</v>
          </cell>
          <cell r="GZ13">
            <v>675.7</v>
          </cell>
          <cell r="HA13">
            <v>679.75</v>
          </cell>
          <cell r="HB13">
            <v>683.6</v>
          </cell>
          <cell r="HC13">
            <v>687.55</v>
          </cell>
          <cell r="HD13">
            <v>691.71</v>
          </cell>
          <cell r="HE13">
            <v>695.78</v>
          </cell>
          <cell r="HF13">
            <v>699.7</v>
          </cell>
          <cell r="HG13">
            <v>703.75</v>
          </cell>
          <cell r="HH13">
            <v>708.01</v>
          </cell>
          <cell r="HI13">
            <v>712.2</v>
          </cell>
        </row>
        <row r="16">
          <cell r="B16">
            <v>21.71</v>
          </cell>
          <cell r="C16">
            <v>17.899999999999999</v>
          </cell>
          <cell r="D16">
            <v>26.42</v>
          </cell>
          <cell r="E16">
            <v>31.85</v>
          </cell>
          <cell r="F16">
            <v>21.82</v>
          </cell>
          <cell r="G16">
            <v>20.76</v>
          </cell>
          <cell r="H16">
            <v>21.65</v>
          </cell>
          <cell r="I16">
            <v>21.73</v>
          </cell>
          <cell r="J16">
            <v>18.91</v>
          </cell>
          <cell r="K16">
            <v>21.18</v>
          </cell>
          <cell r="L16">
            <v>21.67</v>
          </cell>
          <cell r="M16">
            <v>20.48</v>
          </cell>
          <cell r="N16">
            <v>19.82</v>
          </cell>
          <cell r="O16">
            <v>19.760000000000002</v>
          </cell>
          <cell r="P16">
            <v>17.8</v>
          </cell>
          <cell r="Q16">
            <v>16.45</v>
          </cell>
          <cell r="R16">
            <v>14.81</v>
          </cell>
          <cell r="S16">
            <v>17.78</v>
          </cell>
          <cell r="T16">
            <v>18.510000000000002</v>
          </cell>
          <cell r="U16">
            <v>17.649999999999999</v>
          </cell>
          <cell r="V16">
            <v>18.350000000000001</v>
          </cell>
          <cell r="W16">
            <v>19.350000000000001</v>
          </cell>
          <cell r="X16">
            <v>17.850000000000001</v>
          </cell>
          <cell r="Y16">
            <v>18.16</v>
          </cell>
          <cell r="Z16">
            <v>19.79</v>
          </cell>
          <cell r="AA16">
            <v>21.75</v>
          </cell>
          <cell r="AB16">
            <v>22.41</v>
          </cell>
          <cell r="AC16">
            <v>24.68</v>
          </cell>
          <cell r="AD16">
            <v>22.81</v>
          </cell>
          <cell r="AE16">
            <v>19.920000000000002</v>
          </cell>
          <cell r="AF16">
            <v>19.78</v>
          </cell>
          <cell r="AG16">
            <v>19.91</v>
          </cell>
          <cell r="AH16">
            <v>15.93</v>
          </cell>
          <cell r="AI16">
            <v>14.66</v>
          </cell>
          <cell r="AJ16">
            <v>14.12</v>
          </cell>
          <cell r="AK16">
            <v>12.84</v>
          </cell>
          <cell r="AL16">
            <v>13.08</v>
          </cell>
          <cell r="AM16">
            <v>17.66</v>
          </cell>
          <cell r="AN16">
            <v>21.71</v>
          </cell>
          <cell r="AO16">
            <v>24.56</v>
          </cell>
          <cell r="AP16">
            <v>28.79</v>
          </cell>
          <cell r="AQ16">
            <v>28.78</v>
          </cell>
          <cell r="AR16">
            <v>31.6</v>
          </cell>
          <cell r="AS16">
            <v>31.95</v>
          </cell>
          <cell r="AT16">
            <v>28.78</v>
          </cell>
          <cell r="AU16">
            <v>27.89</v>
          </cell>
          <cell r="AV16">
            <v>26.61</v>
          </cell>
          <cell r="AW16">
            <v>20.41</v>
          </cell>
          <cell r="AX16">
            <v>21.64</v>
          </cell>
          <cell r="AY16">
            <v>26.28</v>
          </cell>
          <cell r="AZ16">
            <v>28.32</v>
          </cell>
          <cell r="BA16">
            <v>28.2</v>
          </cell>
          <cell r="BB16">
            <v>34.06</v>
          </cell>
          <cell r="BC16">
            <v>29.03</v>
          </cell>
          <cell r="BD16">
            <v>30.23</v>
          </cell>
          <cell r="BE16">
            <v>31.19</v>
          </cell>
          <cell r="BF16">
            <v>35.270000000000003</v>
          </cell>
          <cell r="BG16">
            <v>38.35</v>
          </cell>
          <cell r="BH16">
            <v>43.84</v>
          </cell>
          <cell r="BI16">
            <v>48.31</v>
          </cell>
          <cell r="BJ16">
            <v>49.76</v>
          </cell>
          <cell r="BK16">
            <v>53.01</v>
          </cell>
          <cell r="BL16">
            <v>63.05</v>
          </cell>
          <cell r="BM16">
            <v>60.05</v>
          </cell>
          <cell r="BN16">
            <v>63.4</v>
          </cell>
          <cell r="BO16">
            <v>70.53</v>
          </cell>
          <cell r="BP16">
            <v>70.510000000000005</v>
          </cell>
          <cell r="BQ16">
            <v>60.1</v>
          </cell>
          <cell r="BR16">
            <v>58.09</v>
          </cell>
          <cell r="BS16">
            <v>64.95</v>
          </cell>
          <cell r="BT16">
            <v>75.45</v>
          </cell>
          <cell r="BU16">
            <v>90.81</v>
          </cell>
          <cell r="BV16">
            <v>98.01</v>
          </cell>
          <cell r="BW16">
            <v>123.98</v>
          </cell>
          <cell r="BX16">
            <v>118.14</v>
          </cell>
          <cell r="BY16">
            <v>58.38</v>
          </cell>
          <cell r="BZ16">
            <v>43.09</v>
          </cell>
          <cell r="CA16">
            <v>59.54</v>
          </cell>
          <cell r="CB16">
            <v>68.19</v>
          </cell>
          <cell r="CC16">
            <v>76.040000000000006</v>
          </cell>
          <cell r="CD16">
            <v>78.7</v>
          </cell>
          <cell r="CE16">
            <v>77.849999999999994</v>
          </cell>
          <cell r="CF16">
            <v>76.180000000000007</v>
          </cell>
          <cell r="CG16">
            <v>85.04</v>
          </cell>
          <cell r="CH16">
            <v>94.13</v>
          </cell>
          <cell r="CI16">
            <v>102.54</v>
          </cell>
          <cell r="CJ16">
            <v>89.75</v>
          </cell>
          <cell r="CK16">
            <v>94.03</v>
          </cell>
          <cell r="CL16">
            <v>102.91</v>
          </cell>
          <cell r="CM16">
            <v>93.49</v>
          </cell>
          <cell r="CN16">
            <v>92.24</v>
          </cell>
          <cell r="CO16">
            <v>88.18</v>
          </cell>
          <cell r="CP16">
            <v>94.32</v>
          </cell>
          <cell r="CQ16">
            <v>93.57</v>
          </cell>
          <cell r="CR16">
            <v>96.31</v>
          </cell>
          <cell r="CS16">
            <v>98.9</v>
          </cell>
          <cell r="CT16">
            <v>100.82</v>
          </cell>
          <cell r="CU16">
            <v>101.87</v>
          </cell>
          <cell r="CV16">
            <v>102.65</v>
          </cell>
          <cell r="CW16">
            <v>104.24</v>
          </cell>
          <cell r="CX16">
            <v>107.05</v>
          </cell>
          <cell r="CY16">
            <v>109.68</v>
          </cell>
          <cell r="CZ16">
            <v>110.75</v>
          </cell>
          <cell r="DA16">
            <v>111.42</v>
          </cell>
          <cell r="DB16">
            <v>112.19</v>
          </cell>
          <cell r="DC16">
            <v>113.66</v>
          </cell>
          <cell r="DD16">
            <v>114.59</v>
          </cell>
          <cell r="DE16">
            <v>115.24</v>
          </cell>
          <cell r="DF16">
            <v>115.89</v>
          </cell>
          <cell r="DG16">
            <v>116.55</v>
          </cell>
          <cell r="DH16">
            <v>117.21</v>
          </cell>
          <cell r="DI16">
            <v>117.88</v>
          </cell>
          <cell r="DJ16">
            <v>118.57</v>
          </cell>
          <cell r="DK16">
            <v>119.23</v>
          </cell>
          <cell r="DL16">
            <v>119.93</v>
          </cell>
          <cell r="DM16">
            <v>120.6</v>
          </cell>
          <cell r="DN16">
            <v>121.29</v>
          </cell>
          <cell r="DO16">
            <v>121.98</v>
          </cell>
          <cell r="DP16">
            <v>122.67</v>
          </cell>
          <cell r="DQ16">
            <v>123.35</v>
          </cell>
          <cell r="DR16">
            <v>124.06</v>
          </cell>
          <cell r="DS16">
            <v>124.76</v>
          </cell>
          <cell r="DT16">
            <v>125.46</v>
          </cell>
          <cell r="DU16">
            <v>126.17</v>
          </cell>
          <cell r="DV16">
            <v>126.87</v>
          </cell>
          <cell r="DW16">
            <v>127.57</v>
          </cell>
          <cell r="DX16">
            <v>128.28</v>
          </cell>
          <cell r="DY16">
            <v>129</v>
          </cell>
          <cell r="DZ16">
            <v>129.72999999999999</v>
          </cell>
          <cell r="EA16">
            <v>130.44999999999999</v>
          </cell>
          <cell r="EB16">
            <v>131.18</v>
          </cell>
          <cell r="EC16">
            <v>131.91999999999999</v>
          </cell>
          <cell r="ED16">
            <v>132.66</v>
          </cell>
          <cell r="EE16">
            <v>133.38999999999999</v>
          </cell>
          <cell r="EF16">
            <v>134.13999999999999</v>
          </cell>
          <cell r="EG16">
            <v>134.9</v>
          </cell>
          <cell r="EH16">
            <v>135.63</v>
          </cell>
          <cell r="EI16">
            <v>136.41</v>
          </cell>
          <cell r="EJ16">
            <v>137.16999999999999</v>
          </cell>
          <cell r="EK16">
            <v>137.93</v>
          </cell>
          <cell r="EL16">
            <v>138.69999999999999</v>
          </cell>
          <cell r="EM16">
            <v>139.46</v>
          </cell>
          <cell r="EN16">
            <v>140.24</v>
          </cell>
          <cell r="EO16">
            <v>141.02000000000001</v>
          </cell>
          <cell r="EP16">
            <v>141.80000000000001</v>
          </cell>
          <cell r="EQ16">
            <v>142.57</v>
          </cell>
          <cell r="ER16">
            <v>143.37</v>
          </cell>
          <cell r="ES16">
            <v>144.16999999999999</v>
          </cell>
          <cell r="ET16">
            <v>144.94999999999999</v>
          </cell>
          <cell r="EU16">
            <v>145.72999999999999</v>
          </cell>
          <cell r="EV16">
            <v>146.53</v>
          </cell>
          <cell r="EW16">
            <v>147.34</v>
          </cell>
          <cell r="EX16">
            <v>148.15</v>
          </cell>
          <cell r="EY16">
            <v>148.96</v>
          </cell>
          <cell r="EZ16">
            <v>149.77000000000001</v>
          </cell>
          <cell r="FA16">
            <v>150.59</v>
          </cell>
          <cell r="FB16">
            <v>151.4</v>
          </cell>
          <cell r="FC16">
            <v>152.19999999999999</v>
          </cell>
          <cell r="FD16">
            <v>153.03</v>
          </cell>
          <cell r="FE16">
            <v>153.84</v>
          </cell>
          <cell r="FF16">
            <v>154.65</v>
          </cell>
          <cell r="FG16">
            <v>155.47</v>
          </cell>
          <cell r="FH16">
            <v>156.30000000000001</v>
          </cell>
          <cell r="FI16">
            <v>157.13999999999999</v>
          </cell>
          <cell r="FJ16">
            <v>158.01</v>
          </cell>
          <cell r="FK16">
            <v>158.85</v>
          </cell>
          <cell r="FL16">
            <v>159.71</v>
          </cell>
          <cell r="FM16">
            <v>160.6</v>
          </cell>
          <cell r="FN16">
            <v>161.47</v>
          </cell>
          <cell r="FO16">
            <v>162.35</v>
          </cell>
          <cell r="FP16">
            <v>163.22999999999999</v>
          </cell>
          <cell r="FQ16">
            <v>164.14</v>
          </cell>
          <cell r="FR16">
            <v>165.03</v>
          </cell>
          <cell r="FS16">
            <v>165.93</v>
          </cell>
          <cell r="FT16">
            <v>166.83</v>
          </cell>
          <cell r="FU16">
            <v>167.76</v>
          </cell>
          <cell r="FV16">
            <v>168.68</v>
          </cell>
          <cell r="FW16">
            <v>169.6</v>
          </cell>
          <cell r="FX16">
            <v>170.52</v>
          </cell>
          <cell r="FY16">
            <v>171.47</v>
          </cell>
          <cell r="FZ16">
            <v>172.41</v>
          </cell>
          <cell r="GA16">
            <v>173.35</v>
          </cell>
          <cell r="GB16">
            <v>174.3</v>
          </cell>
          <cell r="GC16">
            <v>175.27</v>
          </cell>
          <cell r="GD16">
            <v>176.23</v>
          </cell>
          <cell r="GE16">
            <v>177.19</v>
          </cell>
          <cell r="GF16">
            <v>178.17</v>
          </cell>
          <cell r="GG16">
            <v>179.16</v>
          </cell>
          <cell r="GH16">
            <v>180.14</v>
          </cell>
          <cell r="GI16">
            <v>181.13</v>
          </cell>
          <cell r="GJ16">
            <v>182.12</v>
          </cell>
          <cell r="GK16">
            <v>183.14</v>
          </cell>
          <cell r="GL16">
            <v>184.15</v>
          </cell>
          <cell r="GM16">
            <v>185.16</v>
          </cell>
          <cell r="GN16">
            <v>186.18</v>
          </cell>
          <cell r="GO16">
            <v>187.2</v>
          </cell>
          <cell r="GP16">
            <v>188.25</v>
          </cell>
          <cell r="GQ16">
            <v>189.26</v>
          </cell>
          <cell r="GR16">
            <v>190.3</v>
          </cell>
          <cell r="GS16">
            <v>191.35</v>
          </cell>
          <cell r="GT16">
            <v>192.42</v>
          </cell>
          <cell r="GU16">
            <v>193.48</v>
          </cell>
          <cell r="GV16">
            <v>194.53</v>
          </cell>
          <cell r="GW16">
            <v>195.6</v>
          </cell>
          <cell r="GX16">
            <v>196.67</v>
          </cell>
          <cell r="GY16">
            <v>197.76</v>
          </cell>
          <cell r="GZ16">
            <v>198.86</v>
          </cell>
          <cell r="HA16">
            <v>199.96</v>
          </cell>
          <cell r="HB16">
            <v>201.06</v>
          </cell>
          <cell r="HC16">
            <v>202.16</v>
          </cell>
          <cell r="HD16">
            <v>203.28</v>
          </cell>
          <cell r="HE16">
            <v>204.4</v>
          </cell>
          <cell r="HF16">
            <v>205.52</v>
          </cell>
          <cell r="HG16">
            <v>206.65</v>
          </cell>
          <cell r="HH16">
            <v>207.79</v>
          </cell>
          <cell r="HI16">
            <v>208.93</v>
          </cell>
        </row>
        <row r="17">
          <cell r="B17">
            <v>178.13</v>
          </cell>
          <cell r="C17">
            <v>194.54</v>
          </cell>
          <cell r="D17">
            <v>207.51</v>
          </cell>
          <cell r="E17">
            <v>190.14</v>
          </cell>
          <cell r="F17">
            <v>189.31</v>
          </cell>
          <cell r="G17">
            <v>179.9</v>
          </cell>
          <cell r="H17">
            <v>163.97</v>
          </cell>
          <cell r="I17">
            <v>150.94</v>
          </cell>
          <cell r="J17">
            <v>166.91</v>
          </cell>
          <cell r="K17">
            <v>168.69</v>
          </cell>
          <cell r="L17">
            <v>172.4</v>
          </cell>
          <cell r="M17">
            <v>189.83</v>
          </cell>
          <cell r="N17">
            <v>187.07</v>
          </cell>
          <cell r="O17">
            <v>189.07</v>
          </cell>
          <cell r="P17">
            <v>181.01</v>
          </cell>
          <cell r="Q17">
            <v>192.59</v>
          </cell>
          <cell r="R17">
            <v>231.12</v>
          </cell>
          <cell r="S17">
            <v>227.35</v>
          </cell>
          <cell r="T17">
            <v>238.33</v>
          </cell>
          <cell r="U17">
            <v>236.15</v>
          </cell>
          <cell r="V17">
            <v>263.74</v>
          </cell>
          <cell r="W17">
            <v>301.89999999999998</v>
          </cell>
          <cell r="X17">
            <v>289.10000000000002</v>
          </cell>
          <cell r="Y17">
            <v>284.37</v>
          </cell>
          <cell r="Z17">
            <v>327.04000000000002</v>
          </cell>
          <cell r="AA17">
            <v>321.02999999999997</v>
          </cell>
          <cell r="AB17">
            <v>286.74</v>
          </cell>
          <cell r="AC17">
            <v>301.83</v>
          </cell>
          <cell r="AD17">
            <v>315.26</v>
          </cell>
          <cell r="AE17">
            <v>319.38</v>
          </cell>
          <cell r="AF17">
            <v>357.54</v>
          </cell>
          <cell r="AG17">
            <v>380.25</v>
          </cell>
          <cell r="AH17">
            <v>476.62</v>
          </cell>
          <cell r="AI17">
            <v>460.62</v>
          </cell>
          <cell r="AJ17">
            <v>303.41000000000003</v>
          </cell>
          <cell r="AK17">
            <v>240.47</v>
          </cell>
          <cell r="AL17">
            <v>259.07</v>
          </cell>
          <cell r="AM17">
            <v>293.95999999999998</v>
          </cell>
          <cell r="AN17">
            <v>299.93</v>
          </cell>
          <cell r="AO17">
            <v>309.49</v>
          </cell>
          <cell r="AP17">
            <v>325.23</v>
          </cell>
          <cell r="AQ17">
            <v>178.13</v>
          </cell>
          <cell r="AR17">
            <v>194.54</v>
          </cell>
          <cell r="AS17">
            <v>207.51</v>
          </cell>
          <cell r="AT17">
            <v>190.14</v>
          </cell>
          <cell r="AU17">
            <v>189.31</v>
          </cell>
          <cell r="AV17">
            <v>179.9</v>
          </cell>
          <cell r="AW17">
            <v>163.97</v>
          </cell>
          <cell r="AX17">
            <v>150.94</v>
          </cell>
          <cell r="AY17">
            <v>166.91</v>
          </cell>
          <cell r="AZ17">
            <v>168.69</v>
          </cell>
          <cell r="BA17">
            <v>172.4</v>
          </cell>
          <cell r="BB17">
            <v>189.83</v>
          </cell>
          <cell r="BC17">
            <v>187.07</v>
          </cell>
          <cell r="BD17">
            <v>189.07</v>
          </cell>
          <cell r="BE17">
            <v>181.01</v>
          </cell>
          <cell r="BF17">
            <v>192.59</v>
          </cell>
          <cell r="BG17">
            <v>231.12</v>
          </cell>
          <cell r="BH17">
            <v>227.35</v>
          </cell>
          <cell r="BI17">
            <v>238.33</v>
          </cell>
          <cell r="BJ17">
            <v>236.15</v>
          </cell>
          <cell r="BK17">
            <v>263.74</v>
          </cell>
          <cell r="BL17">
            <v>301.89999999999998</v>
          </cell>
          <cell r="BM17">
            <v>289.10000000000002</v>
          </cell>
          <cell r="BN17">
            <v>284.37</v>
          </cell>
          <cell r="BO17">
            <v>327.04000000000002</v>
          </cell>
          <cell r="BP17">
            <v>321.02999999999997</v>
          </cell>
          <cell r="BQ17">
            <v>286.74</v>
          </cell>
          <cell r="BR17">
            <v>301.83</v>
          </cell>
          <cell r="BS17">
            <v>315.26</v>
          </cell>
          <cell r="BT17">
            <v>319.38</v>
          </cell>
          <cell r="BU17">
            <v>357.54</v>
          </cell>
          <cell r="BV17">
            <v>380.25</v>
          </cell>
          <cell r="BW17">
            <v>476.62</v>
          </cell>
          <cell r="BX17">
            <v>460.62</v>
          </cell>
          <cell r="BY17">
            <v>303.41000000000003</v>
          </cell>
          <cell r="BZ17">
            <v>240.47</v>
          </cell>
          <cell r="CA17">
            <v>259.07</v>
          </cell>
          <cell r="CB17">
            <v>293.95999999999998</v>
          </cell>
          <cell r="CC17">
            <v>299.93</v>
          </cell>
          <cell r="CD17">
            <v>309.49</v>
          </cell>
          <cell r="CE17">
            <v>325.23</v>
          </cell>
          <cell r="CF17">
            <v>324.44</v>
          </cell>
          <cell r="CG17">
            <v>342.43</v>
          </cell>
          <cell r="CH17">
            <v>393.39</v>
          </cell>
          <cell r="CI17">
            <v>444.54</v>
          </cell>
          <cell r="CJ17">
            <v>420.05</v>
          </cell>
          <cell r="CK17">
            <v>418.93</v>
          </cell>
          <cell r="CL17">
            <v>433.88</v>
          </cell>
          <cell r="CM17">
            <v>430.94</v>
          </cell>
          <cell r="CN17">
            <v>426.65</v>
          </cell>
          <cell r="CO17">
            <v>429.09</v>
          </cell>
          <cell r="CP17">
            <v>424.0401</v>
          </cell>
          <cell r="CQ17">
            <v>411.53710000000001</v>
          </cell>
          <cell r="CR17">
            <v>410.21690000000001</v>
          </cell>
          <cell r="CS17">
            <v>413.35559999999998</v>
          </cell>
          <cell r="CT17">
            <v>417.1601</v>
          </cell>
          <cell r="CU17">
            <v>419.78640000000001</v>
          </cell>
          <cell r="CV17">
            <v>421.81610000000001</v>
          </cell>
          <cell r="CW17">
            <v>425.5376</v>
          </cell>
          <cell r="CX17">
            <v>432.25290000000001</v>
          </cell>
          <cell r="CY17">
            <v>439.28800000000001</v>
          </cell>
          <cell r="CZ17">
            <v>443.16109999999998</v>
          </cell>
          <cell r="DA17">
            <v>445.45530000000002</v>
          </cell>
          <cell r="DB17">
            <v>447.58159999999998</v>
          </cell>
          <cell r="DC17">
            <v>451.10210000000001</v>
          </cell>
          <cell r="DD17">
            <v>453.83839999999998</v>
          </cell>
          <cell r="DE17">
            <v>455.81299999999999</v>
          </cell>
          <cell r="DF17">
            <v>457.60500000000002</v>
          </cell>
          <cell r="DG17">
            <v>459.37200000000001</v>
          </cell>
          <cell r="DH17">
            <v>461.13049999999998</v>
          </cell>
          <cell r="DI17">
            <v>462.90499999999997</v>
          </cell>
          <cell r="DJ17">
            <v>464.72109999999998</v>
          </cell>
          <cell r="DK17">
            <v>466.48390000000001</v>
          </cell>
          <cell r="DL17">
            <v>468.31220000000002</v>
          </cell>
          <cell r="DM17">
            <v>470.09309999999999</v>
          </cell>
          <cell r="DN17">
            <v>471.90050000000002</v>
          </cell>
          <cell r="DO17">
            <v>473.7115</v>
          </cell>
          <cell r="DP17">
            <v>475.52089999999998</v>
          </cell>
          <cell r="DQ17">
            <v>477.30739999999997</v>
          </cell>
          <cell r="DR17">
            <v>479.14589999999998</v>
          </cell>
          <cell r="DS17">
            <v>480.97410000000002</v>
          </cell>
          <cell r="DT17">
            <v>482.79739999999998</v>
          </cell>
          <cell r="DU17">
            <v>484.63670000000002</v>
          </cell>
          <cell r="DV17">
            <v>486.45749999999998</v>
          </cell>
          <cell r="DW17">
            <v>488.2715</v>
          </cell>
          <cell r="DX17">
            <v>490.10109999999997</v>
          </cell>
          <cell r="DY17">
            <v>491.95150000000001</v>
          </cell>
          <cell r="DZ17">
            <v>493.82389999999998</v>
          </cell>
          <cell r="EA17">
            <v>495.67930000000001</v>
          </cell>
          <cell r="EB17">
            <v>497.54770000000002</v>
          </cell>
          <cell r="EC17">
            <v>499.43619999999999</v>
          </cell>
          <cell r="ED17">
            <v>501.32670000000002</v>
          </cell>
          <cell r="EE17">
            <v>503.19569999999999</v>
          </cell>
          <cell r="EF17">
            <v>505.0958</v>
          </cell>
          <cell r="EG17">
            <v>507.02010000000001</v>
          </cell>
          <cell r="EH17">
            <v>508.88940000000002</v>
          </cell>
          <cell r="EI17">
            <v>510.83969999999999</v>
          </cell>
          <cell r="EJ17">
            <v>512.76790000000005</v>
          </cell>
          <cell r="EK17">
            <v>514.68820000000005</v>
          </cell>
          <cell r="EL17">
            <v>516.6232</v>
          </cell>
          <cell r="EM17">
            <v>518.53980000000001</v>
          </cell>
          <cell r="EN17">
            <v>520.48779999999999</v>
          </cell>
          <cell r="EO17">
            <v>522.44050000000004</v>
          </cell>
          <cell r="EP17">
            <v>524.39170000000001</v>
          </cell>
          <cell r="EQ17">
            <v>526.32069999999999</v>
          </cell>
          <cell r="ER17">
            <v>528.29899999999998</v>
          </cell>
          <cell r="ES17">
            <v>530.28620000000001</v>
          </cell>
          <cell r="ET17">
            <v>532.23490000000004</v>
          </cell>
          <cell r="EU17">
            <v>534.17190000000005</v>
          </cell>
          <cell r="EV17">
            <v>536.1413</v>
          </cell>
          <cell r="EW17">
            <v>538.1345</v>
          </cell>
          <cell r="EX17">
            <v>540.13059999999996</v>
          </cell>
          <cell r="EY17">
            <v>542.12480000000005</v>
          </cell>
          <cell r="EZ17">
            <v>544.11569999999995</v>
          </cell>
          <cell r="FA17">
            <v>546.12189999999998</v>
          </cell>
          <cell r="FB17">
            <v>548.11040000000003</v>
          </cell>
          <cell r="FC17">
            <v>550.07339999999999</v>
          </cell>
          <cell r="FD17">
            <v>552.08360000000005</v>
          </cell>
          <cell r="FE17">
            <v>554.06510000000003</v>
          </cell>
          <cell r="FF17">
            <v>556.03729999999996</v>
          </cell>
          <cell r="FG17">
            <v>558.02319999999997</v>
          </cell>
          <cell r="FH17">
            <v>560.02829999999994</v>
          </cell>
          <cell r="FI17">
            <v>562.05359999999996</v>
          </cell>
          <cell r="FJ17">
            <v>564.13639999999998</v>
          </cell>
          <cell r="FK17">
            <v>566.17470000000003</v>
          </cell>
          <cell r="FL17">
            <v>568.23649999999998</v>
          </cell>
          <cell r="FM17">
            <v>570.35609999999997</v>
          </cell>
          <cell r="FN17">
            <v>572.44979999999998</v>
          </cell>
          <cell r="FO17">
            <v>574.55290000000002</v>
          </cell>
          <cell r="FP17">
            <v>576.65539999999999</v>
          </cell>
          <cell r="FQ17">
            <v>578.80949999999996</v>
          </cell>
          <cell r="FR17">
            <v>580.93650000000002</v>
          </cell>
          <cell r="FS17">
            <v>583.07230000000004</v>
          </cell>
          <cell r="FT17">
            <v>585.20740000000001</v>
          </cell>
          <cell r="FU17">
            <v>587.39369999999997</v>
          </cell>
          <cell r="FV17">
            <v>589.57100000000003</v>
          </cell>
          <cell r="FW17">
            <v>591.7432</v>
          </cell>
          <cell r="FX17">
            <v>593.91129999999998</v>
          </cell>
          <cell r="FY17">
            <v>596.12940000000003</v>
          </cell>
          <cell r="FZ17">
            <v>598.33820000000003</v>
          </cell>
          <cell r="GA17">
            <v>600.54200000000003</v>
          </cell>
          <cell r="GB17">
            <v>602.75940000000003</v>
          </cell>
          <cell r="GC17">
            <v>605.01260000000002</v>
          </cell>
          <cell r="GD17">
            <v>607.25340000000006</v>
          </cell>
          <cell r="GE17">
            <v>609.48829999999998</v>
          </cell>
          <cell r="GF17">
            <v>611.75419999999997</v>
          </cell>
          <cell r="GG17">
            <v>614.04200000000003</v>
          </cell>
          <cell r="GH17">
            <v>616.31410000000005</v>
          </cell>
          <cell r="GI17">
            <v>618.59720000000004</v>
          </cell>
          <cell r="GJ17">
            <v>620.87969999999996</v>
          </cell>
          <cell r="GK17">
            <v>623.21169999999995</v>
          </cell>
          <cell r="GL17">
            <v>625.53459999999995</v>
          </cell>
          <cell r="GM17">
            <v>627.85220000000004</v>
          </cell>
          <cell r="GN17">
            <v>630.18290000000002</v>
          </cell>
          <cell r="GO17">
            <v>632.51350000000002</v>
          </cell>
          <cell r="GP17">
            <v>634.89319999999998</v>
          </cell>
          <cell r="GQ17">
            <v>637.21159999999998</v>
          </cell>
          <cell r="GR17">
            <v>639.56449999999995</v>
          </cell>
          <cell r="GS17">
            <v>641.93979999999999</v>
          </cell>
          <cell r="GT17">
            <v>644.35149999999999</v>
          </cell>
          <cell r="GU17">
            <v>646.75139999999999</v>
          </cell>
          <cell r="GV17">
            <v>649.12789999999995</v>
          </cell>
          <cell r="GW17">
            <v>651.53020000000004</v>
          </cell>
          <cell r="GX17">
            <v>653.93520000000001</v>
          </cell>
          <cell r="GY17">
            <v>656.37189999999998</v>
          </cell>
          <cell r="GZ17">
            <v>658.82979999999998</v>
          </cell>
          <cell r="HA17">
            <v>661.2894</v>
          </cell>
          <cell r="HB17">
            <v>663.74599999999998</v>
          </cell>
          <cell r="HC17">
            <v>666.19860000000006</v>
          </cell>
          <cell r="HD17">
            <v>668.68079999999998</v>
          </cell>
          <cell r="HE17">
            <v>671.16669999999999</v>
          </cell>
          <cell r="HF17">
            <v>673.65</v>
          </cell>
          <cell r="HG17">
            <v>676.1463</v>
          </cell>
          <cell r="HH17">
            <v>678.65909999999997</v>
          </cell>
          <cell r="HI17">
            <v>681.17229999999995</v>
          </cell>
        </row>
        <row r="19">
          <cell r="B19" t="str">
            <v>ND</v>
          </cell>
          <cell r="C19" t="str">
            <v>ND</v>
          </cell>
          <cell r="D19" t="str">
            <v>ND</v>
          </cell>
          <cell r="E19" t="str">
            <v>ND</v>
          </cell>
          <cell r="F19" t="str">
            <v>ND</v>
          </cell>
          <cell r="G19" t="str">
            <v>ND</v>
          </cell>
          <cell r="H19" t="str">
            <v>ND</v>
          </cell>
          <cell r="I19" t="str">
            <v>ND</v>
          </cell>
          <cell r="J19" t="str">
            <v>ND</v>
          </cell>
          <cell r="K19" t="str">
            <v>ND</v>
          </cell>
          <cell r="L19" t="str">
            <v>ND</v>
          </cell>
          <cell r="M19" t="str">
            <v>ND</v>
          </cell>
          <cell r="N19" t="str">
            <v>ND</v>
          </cell>
          <cell r="O19" t="str">
            <v>ND</v>
          </cell>
          <cell r="P19" t="str">
            <v>ND</v>
          </cell>
          <cell r="Q19" t="str">
            <v>ND</v>
          </cell>
          <cell r="R19" t="str">
            <v>ND</v>
          </cell>
          <cell r="S19">
            <v>1.96</v>
          </cell>
          <cell r="T19">
            <v>1.65</v>
          </cell>
          <cell r="U19">
            <v>1.59</v>
          </cell>
          <cell r="V19">
            <v>1.55</v>
          </cell>
          <cell r="W19">
            <v>1.63</v>
          </cell>
          <cell r="X19">
            <v>1.55</v>
          </cell>
          <cell r="Y19">
            <v>2.1800000000000002</v>
          </cell>
          <cell r="Z19">
            <v>3.53</v>
          </cell>
          <cell r="AA19">
            <v>2.3199999999999998</v>
          </cell>
          <cell r="AB19">
            <v>2.13</v>
          </cell>
          <cell r="AC19">
            <v>3.04</v>
          </cell>
          <cell r="AD19">
            <v>2.52</v>
          </cell>
          <cell r="AE19">
            <v>2.15</v>
          </cell>
          <cell r="AF19">
            <v>2.4900000000000002</v>
          </cell>
          <cell r="AG19">
            <v>2.79</v>
          </cell>
          <cell r="AH19">
            <v>2.19</v>
          </cell>
          <cell r="AI19">
            <v>2.25</v>
          </cell>
          <cell r="AJ19">
            <v>2.0099999999999998</v>
          </cell>
          <cell r="AK19">
            <v>1.9</v>
          </cell>
          <cell r="AL19">
            <v>1.81</v>
          </cell>
          <cell r="AM19">
            <v>2.23</v>
          </cell>
          <cell r="AN19">
            <v>2.54</v>
          </cell>
          <cell r="AO19">
            <v>2.46</v>
          </cell>
          <cell r="AP19">
            <v>2.62</v>
          </cell>
          <cell r="AQ19">
            <v>3.64</v>
          </cell>
          <cell r="AR19">
            <v>4.4800000000000004</v>
          </cell>
          <cell r="AS19">
            <v>6.51</v>
          </cell>
          <cell r="AT19">
            <v>6.4</v>
          </cell>
          <cell r="AU19">
            <v>4.3600000000000003</v>
          </cell>
          <cell r="AV19">
            <v>2.77</v>
          </cell>
          <cell r="AW19">
            <v>2.41</v>
          </cell>
          <cell r="AX19">
            <v>2.5299999999999998</v>
          </cell>
          <cell r="AY19">
            <v>3.38</v>
          </cell>
          <cell r="AZ19">
            <v>3.19</v>
          </cell>
          <cell r="BA19">
            <v>4.3099999999999996</v>
          </cell>
          <cell r="BB19">
            <v>6.3</v>
          </cell>
          <cell r="BC19">
            <v>5.64</v>
          </cell>
          <cell r="BD19">
            <v>4.87</v>
          </cell>
          <cell r="BE19">
            <v>5.1100000000000003</v>
          </cell>
          <cell r="BF19">
            <v>5.64</v>
          </cell>
          <cell r="BG19">
            <v>6.09</v>
          </cell>
          <cell r="BH19">
            <v>5.48</v>
          </cell>
          <cell r="BI19">
            <v>6.38</v>
          </cell>
          <cell r="BJ19">
            <v>6.41</v>
          </cell>
          <cell r="BK19">
            <v>6.94</v>
          </cell>
          <cell r="BL19">
            <v>9.93</v>
          </cell>
          <cell r="BM19">
            <v>12.25</v>
          </cell>
          <cell r="BN19">
            <v>7.71</v>
          </cell>
          <cell r="BO19">
            <v>6.5</v>
          </cell>
          <cell r="BP19">
            <v>6.11</v>
          </cell>
          <cell r="BQ19">
            <v>6.65</v>
          </cell>
          <cell r="BR19">
            <v>7.16</v>
          </cell>
          <cell r="BS19">
            <v>7.52</v>
          </cell>
          <cell r="BT19">
            <v>6.17</v>
          </cell>
          <cell r="BU19">
            <v>7</v>
          </cell>
          <cell r="BV19">
            <v>8.6300000000000008</v>
          </cell>
          <cell r="BW19">
            <v>11.33</v>
          </cell>
          <cell r="BX19">
            <v>9.08</v>
          </cell>
          <cell r="BY19">
            <v>6.39</v>
          </cell>
          <cell r="BZ19">
            <v>4.5599999999999996</v>
          </cell>
          <cell r="CA19">
            <v>3.7</v>
          </cell>
          <cell r="CB19">
            <v>3.17</v>
          </cell>
          <cell r="CC19">
            <v>4.38</v>
          </cell>
          <cell r="CD19">
            <v>5.12</v>
          </cell>
          <cell r="CE19">
            <v>4.33</v>
          </cell>
          <cell r="CF19">
            <v>4.28</v>
          </cell>
          <cell r="CG19">
            <v>3.81</v>
          </cell>
          <cell r="CH19">
            <v>4.17</v>
          </cell>
          <cell r="CI19">
            <v>4.37</v>
          </cell>
          <cell r="CJ19">
            <v>4.12</v>
          </cell>
          <cell r="CK19">
            <v>3.3</v>
          </cell>
          <cell r="CL19">
            <v>2.4500000000000002</v>
          </cell>
          <cell r="CM19">
            <v>2.29</v>
          </cell>
          <cell r="CN19">
            <v>2.88</v>
          </cell>
          <cell r="CO19">
            <v>3.4</v>
          </cell>
          <cell r="CP19">
            <v>3.5</v>
          </cell>
          <cell r="CQ19">
            <v>4.0199999999999996</v>
          </cell>
          <cell r="CR19">
            <v>3.97</v>
          </cell>
          <cell r="CS19">
            <v>3.99</v>
          </cell>
          <cell r="CT19">
            <v>4.0599999999999996</v>
          </cell>
          <cell r="CU19">
            <v>4.18</v>
          </cell>
          <cell r="CV19">
            <v>4.2300000000000004</v>
          </cell>
          <cell r="CW19">
            <v>4.29</v>
          </cell>
          <cell r="CX19">
            <v>4.3</v>
          </cell>
          <cell r="CY19">
            <v>4.3600000000000003</v>
          </cell>
          <cell r="CZ19">
            <v>4.42</v>
          </cell>
          <cell r="DA19">
            <v>4.46</v>
          </cell>
          <cell r="DB19">
            <v>4.5</v>
          </cell>
          <cell r="DC19">
            <v>4.54</v>
          </cell>
          <cell r="DD19">
            <v>4.59</v>
          </cell>
          <cell r="DE19">
            <v>4.63</v>
          </cell>
          <cell r="DF19">
            <v>4.68</v>
          </cell>
          <cell r="DG19">
            <v>4.7300000000000004</v>
          </cell>
          <cell r="DH19">
            <v>4.78</v>
          </cell>
          <cell r="DI19">
            <v>4.83</v>
          </cell>
          <cell r="DJ19">
            <v>4.9000000000000004</v>
          </cell>
          <cell r="DK19">
            <v>4.95</v>
          </cell>
          <cell r="DL19">
            <v>5</v>
          </cell>
          <cell r="DM19">
            <v>5.0599999999999996</v>
          </cell>
          <cell r="DN19">
            <v>5.12</v>
          </cell>
          <cell r="DO19">
            <v>5.17</v>
          </cell>
          <cell r="DP19">
            <v>5.23</v>
          </cell>
          <cell r="DQ19">
            <v>5.31</v>
          </cell>
          <cell r="DR19">
            <v>5.39</v>
          </cell>
          <cell r="DS19">
            <v>5.47</v>
          </cell>
          <cell r="DT19">
            <v>5.54</v>
          </cell>
          <cell r="DU19">
            <v>5.63</v>
          </cell>
          <cell r="DV19">
            <v>5.71</v>
          </cell>
          <cell r="DW19">
            <v>5.78</v>
          </cell>
          <cell r="DX19">
            <v>5.87</v>
          </cell>
          <cell r="DY19">
            <v>5.96</v>
          </cell>
          <cell r="DZ19">
            <v>6.03</v>
          </cell>
          <cell r="EA19">
            <v>6.12</v>
          </cell>
          <cell r="EB19">
            <v>6.2</v>
          </cell>
          <cell r="EC19">
            <v>6.29</v>
          </cell>
          <cell r="ED19">
            <v>6.38</v>
          </cell>
          <cell r="EE19">
            <v>6.47</v>
          </cell>
          <cell r="EF19">
            <v>6.57</v>
          </cell>
          <cell r="EG19">
            <v>6.65</v>
          </cell>
          <cell r="EH19">
            <v>6.74</v>
          </cell>
          <cell r="EI19">
            <v>6.84</v>
          </cell>
          <cell r="EJ19">
            <v>6.92</v>
          </cell>
          <cell r="EK19">
            <v>7.01</v>
          </cell>
          <cell r="EL19">
            <v>7.11</v>
          </cell>
          <cell r="EM19">
            <v>7.2</v>
          </cell>
          <cell r="EN19">
            <v>7.29</v>
          </cell>
          <cell r="EO19">
            <v>7.36</v>
          </cell>
          <cell r="EP19">
            <v>7.44</v>
          </cell>
          <cell r="EQ19">
            <v>7.53</v>
          </cell>
          <cell r="ER19">
            <v>7.61</v>
          </cell>
          <cell r="ES19">
            <v>7.69</v>
          </cell>
          <cell r="ET19">
            <v>7.78</v>
          </cell>
          <cell r="EU19">
            <v>7.86</v>
          </cell>
          <cell r="EV19">
            <v>7.95</v>
          </cell>
          <cell r="EW19">
            <v>8.0299999999999994</v>
          </cell>
          <cell r="EX19">
            <v>8.1</v>
          </cell>
          <cell r="EY19">
            <v>8.19</v>
          </cell>
          <cell r="EZ19">
            <v>8.25</v>
          </cell>
          <cell r="FA19">
            <v>8.32</v>
          </cell>
          <cell r="FB19">
            <v>8.3800000000000008</v>
          </cell>
          <cell r="FC19">
            <v>8.4600000000000009</v>
          </cell>
          <cell r="FD19">
            <v>8.52</v>
          </cell>
          <cell r="FE19">
            <v>8.61</v>
          </cell>
          <cell r="FF19">
            <v>8.67</v>
          </cell>
          <cell r="FG19">
            <v>8.75</v>
          </cell>
          <cell r="FH19">
            <v>8.83</v>
          </cell>
          <cell r="FI19">
            <v>8.92</v>
          </cell>
          <cell r="FJ19">
            <v>9.01</v>
          </cell>
          <cell r="FK19">
            <v>9.1199999999999992</v>
          </cell>
          <cell r="FL19">
            <v>9.2100000000000009</v>
          </cell>
          <cell r="FM19">
            <v>9.32</v>
          </cell>
          <cell r="FN19">
            <v>9.42</v>
          </cell>
          <cell r="FO19">
            <v>9.52</v>
          </cell>
          <cell r="FP19">
            <v>9.6199999999999992</v>
          </cell>
          <cell r="FQ19">
            <v>9.7200000000000006</v>
          </cell>
          <cell r="FR19">
            <v>9.81</v>
          </cell>
          <cell r="FS19">
            <v>9.9</v>
          </cell>
          <cell r="FT19">
            <v>10.01</v>
          </cell>
          <cell r="FU19">
            <v>10.11</v>
          </cell>
          <cell r="FV19">
            <v>10.210000000000001</v>
          </cell>
          <cell r="FW19">
            <v>10.32</v>
          </cell>
          <cell r="FX19">
            <v>10.44</v>
          </cell>
          <cell r="FY19">
            <v>10.58</v>
          </cell>
          <cell r="FZ19">
            <v>10.71</v>
          </cell>
          <cell r="GA19">
            <v>10.86</v>
          </cell>
          <cell r="GB19">
            <v>10.97</v>
          </cell>
          <cell r="GC19">
            <v>11.06</v>
          </cell>
          <cell r="GD19">
            <v>11.15</v>
          </cell>
          <cell r="GE19">
            <v>11.25</v>
          </cell>
          <cell r="GF19">
            <v>11.32</v>
          </cell>
          <cell r="GG19">
            <v>11.39</v>
          </cell>
          <cell r="GH19">
            <v>11.46</v>
          </cell>
          <cell r="GI19">
            <v>11.52</v>
          </cell>
          <cell r="GJ19">
            <v>11.6</v>
          </cell>
          <cell r="GK19">
            <v>11.68</v>
          </cell>
          <cell r="GL19">
            <v>11.76</v>
          </cell>
          <cell r="GM19">
            <v>11.83</v>
          </cell>
          <cell r="GN19">
            <v>11.9</v>
          </cell>
          <cell r="GO19">
            <v>11.99</v>
          </cell>
          <cell r="GP19">
            <v>12.06</v>
          </cell>
          <cell r="GQ19">
            <v>12.15</v>
          </cell>
          <cell r="GR19">
            <v>12.22</v>
          </cell>
          <cell r="GS19">
            <v>12.31</v>
          </cell>
          <cell r="GT19">
            <v>12.4</v>
          </cell>
          <cell r="GU19">
            <v>12.48</v>
          </cell>
          <cell r="GV19">
            <v>12.57</v>
          </cell>
          <cell r="GW19">
            <v>12.65</v>
          </cell>
          <cell r="GX19">
            <v>12.78</v>
          </cell>
          <cell r="GY19">
            <v>12.92</v>
          </cell>
          <cell r="GZ19">
            <v>13.06</v>
          </cell>
          <cell r="HA19">
            <v>13.2</v>
          </cell>
          <cell r="HB19">
            <v>13.34</v>
          </cell>
          <cell r="HC19">
            <v>13.49</v>
          </cell>
          <cell r="HD19">
            <v>13.64</v>
          </cell>
          <cell r="HE19">
            <v>13.79</v>
          </cell>
          <cell r="HF19">
            <v>13.94</v>
          </cell>
          <cell r="HG19">
            <v>14.08</v>
          </cell>
          <cell r="HH19">
            <v>14.23</v>
          </cell>
          <cell r="HI19">
            <v>14.39</v>
          </cell>
        </row>
        <row r="20">
          <cell r="B20" t="str">
            <v>ND</v>
          </cell>
          <cell r="C20" t="str">
            <v>ND</v>
          </cell>
          <cell r="D20" t="str">
            <v>ND</v>
          </cell>
          <cell r="E20" t="str">
            <v>ND</v>
          </cell>
          <cell r="F20" t="str">
            <v>ND</v>
          </cell>
          <cell r="G20" t="str">
            <v>ND</v>
          </cell>
          <cell r="H20" t="str">
            <v>ND</v>
          </cell>
          <cell r="I20" t="str">
            <v>ND</v>
          </cell>
          <cell r="J20" t="str">
            <v>ND</v>
          </cell>
          <cell r="K20" t="str">
            <v>ND</v>
          </cell>
          <cell r="L20" t="str">
            <v>ND</v>
          </cell>
          <cell r="M20" t="str">
            <v>ND</v>
          </cell>
          <cell r="N20">
            <v>2.7766670000000002</v>
          </cell>
          <cell r="O20">
            <v>2.89</v>
          </cell>
          <cell r="P20">
            <v>2.8866670000000001</v>
          </cell>
          <cell r="Q20">
            <v>2.9166669999999999</v>
          </cell>
          <cell r="R20">
            <v>2.9666670000000002</v>
          </cell>
          <cell r="S20">
            <v>2.5866669999999998</v>
          </cell>
          <cell r="T20">
            <v>2.4033329999999999</v>
          </cell>
          <cell r="U20">
            <v>2.3633329999999999</v>
          </cell>
          <cell r="V20">
            <v>1.9266669999999999</v>
          </cell>
          <cell r="W20">
            <v>1.996667</v>
          </cell>
          <cell r="X20">
            <v>2.1633330000000002</v>
          </cell>
          <cell r="Y20">
            <v>2.0633330000000001</v>
          </cell>
          <cell r="Z20">
            <v>2.3199999999999998</v>
          </cell>
          <cell r="AA20">
            <v>2.306667</v>
          </cell>
          <cell r="AB20">
            <v>2.5099999999999998</v>
          </cell>
          <cell r="AC20">
            <v>3.06</v>
          </cell>
          <cell r="AD20">
            <v>3.2</v>
          </cell>
          <cell r="AE20">
            <v>2.5066670000000002</v>
          </cell>
          <cell r="AF20">
            <v>3.0833330000000001</v>
          </cell>
          <cell r="AG20">
            <v>3.0433330000000001</v>
          </cell>
          <cell r="AH20">
            <v>2.2833329999999998</v>
          </cell>
          <cell r="AI20">
            <v>2.3866670000000001</v>
          </cell>
          <cell r="AJ20">
            <v>2.2766670000000002</v>
          </cell>
          <cell r="AK20">
            <v>2.4866670000000002</v>
          </cell>
          <cell r="AL20">
            <v>2.1566670000000001</v>
          </cell>
          <cell r="AM20">
            <v>2.483333</v>
          </cell>
          <cell r="AN20">
            <v>2.8166669999999998</v>
          </cell>
          <cell r="AO20">
            <v>3.12</v>
          </cell>
          <cell r="AP20">
            <v>2.79</v>
          </cell>
          <cell r="AQ20">
            <v>3.753333</v>
          </cell>
          <cell r="AR20">
            <v>4.62</v>
          </cell>
          <cell r="AS20">
            <v>5.8533330000000001</v>
          </cell>
          <cell r="AT20">
            <v>10.14</v>
          </cell>
          <cell r="AU20">
            <v>7.64</v>
          </cell>
          <cell r="AV20">
            <v>2.81</v>
          </cell>
          <cell r="AW20">
            <v>2.7766670000000002</v>
          </cell>
          <cell r="AX20">
            <v>2.61</v>
          </cell>
          <cell r="AY20">
            <v>3.3366669999999998</v>
          </cell>
          <cell r="AZ20">
            <v>2.9266670000000001</v>
          </cell>
          <cell r="BA20">
            <v>3.9</v>
          </cell>
          <cell r="BB20">
            <v>5.4466669999999997</v>
          </cell>
          <cell r="BC20">
            <v>5.4666670000000002</v>
          </cell>
          <cell r="BD20">
            <v>5.12</v>
          </cell>
          <cell r="BE20">
            <v>4.7699999999999996</v>
          </cell>
          <cell r="BF20">
            <v>5.476667</v>
          </cell>
          <cell r="BG20">
            <v>5.8533330000000001</v>
          </cell>
          <cell r="BH20">
            <v>5.983333</v>
          </cell>
          <cell r="BI20">
            <v>6.6266670000000003</v>
          </cell>
          <cell r="BJ20">
            <v>6.266667</v>
          </cell>
          <cell r="BK20">
            <v>6.733333</v>
          </cell>
          <cell r="BL20">
            <v>7.8166669999999998</v>
          </cell>
          <cell r="BM20">
            <v>10.82333</v>
          </cell>
          <cell r="BN20">
            <v>8.2966669999999993</v>
          </cell>
          <cell r="BO20">
            <v>6.1466669999999999</v>
          </cell>
          <cell r="BP20">
            <v>6.0966670000000001</v>
          </cell>
          <cell r="BQ20">
            <v>5.9966670000000004</v>
          </cell>
          <cell r="BR20">
            <v>7.0066670000000002</v>
          </cell>
          <cell r="BS20">
            <v>7.2066670000000004</v>
          </cell>
          <cell r="BT20">
            <v>6.0666669999999998</v>
          </cell>
          <cell r="BU20">
            <v>6.7033329999999998</v>
          </cell>
          <cell r="BV20">
            <v>7.83</v>
          </cell>
          <cell r="BW20">
            <v>9.9366669999999999</v>
          </cell>
          <cell r="BX20">
            <v>9.5933329999999994</v>
          </cell>
          <cell r="BY20">
            <v>5.0833329999999997</v>
          </cell>
          <cell r="BZ20">
            <v>4.6433330000000002</v>
          </cell>
          <cell r="CA20">
            <v>3.3866670000000001</v>
          </cell>
          <cell r="CB20">
            <v>3.5333329999999998</v>
          </cell>
          <cell r="CC20">
            <v>4.7166670000000002</v>
          </cell>
          <cell r="CD20">
            <v>5.8666669999999996</v>
          </cell>
          <cell r="CE20">
            <v>4.4266670000000001</v>
          </cell>
          <cell r="CF20">
            <v>4.516667</v>
          </cell>
          <cell r="CG20">
            <v>4.2699999999999996</v>
          </cell>
          <cell r="CH20">
            <v>4.4566670000000004</v>
          </cell>
          <cell r="CI20">
            <v>4.6566669999999997</v>
          </cell>
          <cell r="CJ20">
            <v>4.7966670000000002</v>
          </cell>
          <cell r="CK20">
            <v>4.16</v>
          </cell>
          <cell r="CL20">
            <v>3.233333</v>
          </cell>
          <cell r="CM20">
            <v>2.91</v>
          </cell>
          <cell r="CN20">
            <v>3.6466669999999999</v>
          </cell>
          <cell r="CO20">
            <v>4.0033329999999996</v>
          </cell>
          <cell r="CP20">
            <v>4.0656290000000004</v>
          </cell>
          <cell r="CQ20">
            <v>4.4836159999999996</v>
          </cell>
          <cell r="CR20">
            <v>4.5039809999999996</v>
          </cell>
          <cell r="CS20">
            <v>4.5029960000000004</v>
          </cell>
          <cell r="CT20">
            <v>4.5522780000000003</v>
          </cell>
          <cell r="CU20">
            <v>4.624104</v>
          </cell>
          <cell r="CV20">
            <v>4.6781430000000004</v>
          </cell>
          <cell r="CW20">
            <v>4.7375639999999999</v>
          </cell>
          <cell r="CX20">
            <v>4.7625500000000001</v>
          </cell>
          <cell r="CY20">
            <v>4.8117150000000004</v>
          </cell>
          <cell r="CZ20">
            <v>4.8650250000000002</v>
          </cell>
          <cell r="DA20">
            <v>4.9042430000000001</v>
          </cell>
          <cell r="DB20">
            <v>4.9421819999999999</v>
          </cell>
          <cell r="DC20">
            <v>4.9796060000000004</v>
          </cell>
          <cell r="DD20">
            <v>5.0224390000000003</v>
          </cell>
          <cell r="DE20">
            <v>5.0600259999999997</v>
          </cell>
          <cell r="DF20">
            <v>5.1032080000000004</v>
          </cell>
          <cell r="DG20">
            <v>5.1478260000000002</v>
          </cell>
          <cell r="DH20">
            <v>5.1924070000000002</v>
          </cell>
          <cell r="DI20">
            <v>5.2372740000000002</v>
          </cell>
          <cell r="DJ20">
            <v>5.2955360000000002</v>
          </cell>
          <cell r="DK20">
            <v>5.3433320000000002</v>
          </cell>
          <cell r="DL20">
            <v>5.3884379999999998</v>
          </cell>
          <cell r="DM20">
            <v>5.4395210000000001</v>
          </cell>
          <cell r="DN20">
            <v>5.4912460000000003</v>
          </cell>
          <cell r="DO20">
            <v>5.5369469999999996</v>
          </cell>
          <cell r="DP20">
            <v>5.587974</v>
          </cell>
          <cell r="DQ20">
            <v>5.6533910000000001</v>
          </cell>
          <cell r="DR20">
            <v>5.7224149999999998</v>
          </cell>
          <cell r="DS20">
            <v>5.792605</v>
          </cell>
          <cell r="DT20">
            <v>5.8559219999999996</v>
          </cell>
          <cell r="DU20">
            <v>5.9297890000000004</v>
          </cell>
          <cell r="DV20">
            <v>5.9993109999999996</v>
          </cell>
          <cell r="DW20">
            <v>6.0608550000000001</v>
          </cell>
          <cell r="DX20">
            <v>6.1339439999999996</v>
          </cell>
          <cell r="DY20">
            <v>6.2092000000000001</v>
          </cell>
          <cell r="DZ20">
            <v>6.2719940000000003</v>
          </cell>
          <cell r="EA20">
            <v>6.3450949999999997</v>
          </cell>
          <cell r="EB20">
            <v>6.4134380000000002</v>
          </cell>
          <cell r="EC20">
            <v>6.4868430000000004</v>
          </cell>
          <cell r="ED20">
            <v>6.5622170000000004</v>
          </cell>
          <cell r="EE20">
            <v>6.6372650000000002</v>
          </cell>
          <cell r="EF20">
            <v>6.718915</v>
          </cell>
          <cell r="EG20">
            <v>6.7888719999999996</v>
          </cell>
          <cell r="EH20">
            <v>6.8619370000000002</v>
          </cell>
          <cell r="EI20">
            <v>6.9422379999999997</v>
          </cell>
          <cell r="EJ20">
            <v>7.0109459999999997</v>
          </cell>
          <cell r="EK20">
            <v>7.0837019999999997</v>
          </cell>
          <cell r="EL20">
            <v>7.163583</v>
          </cell>
          <cell r="EM20">
            <v>7.2382929999999996</v>
          </cell>
          <cell r="EN20">
            <v>7.3123319999999996</v>
          </cell>
          <cell r="EO20">
            <v>7.3731270000000002</v>
          </cell>
          <cell r="EP20">
            <v>7.4362940000000002</v>
          </cell>
          <cell r="EQ20">
            <v>7.5066079999999999</v>
          </cell>
          <cell r="ER20">
            <v>7.5724679999999998</v>
          </cell>
          <cell r="ES20">
            <v>7.6379339999999996</v>
          </cell>
          <cell r="ET20">
            <v>7.7092830000000001</v>
          </cell>
          <cell r="EU20">
            <v>7.7753189999999996</v>
          </cell>
          <cell r="EV20">
            <v>7.8464790000000004</v>
          </cell>
          <cell r="EW20">
            <v>7.9126640000000004</v>
          </cell>
          <cell r="EX20">
            <v>7.9708670000000001</v>
          </cell>
          <cell r="EY20">
            <v>8.0397250000000007</v>
          </cell>
          <cell r="EZ20">
            <v>8.092276</v>
          </cell>
          <cell r="FA20">
            <v>8.1471149999999994</v>
          </cell>
          <cell r="FB20">
            <v>8.1967730000000003</v>
          </cell>
          <cell r="FC20">
            <v>8.2567170000000001</v>
          </cell>
          <cell r="FD20">
            <v>8.3080029999999994</v>
          </cell>
          <cell r="FE20">
            <v>8.3753080000000004</v>
          </cell>
          <cell r="FF20">
            <v>8.4285250000000005</v>
          </cell>
          <cell r="FG20">
            <v>8.4897209999999994</v>
          </cell>
          <cell r="FH20">
            <v>8.5534800000000004</v>
          </cell>
          <cell r="FI20">
            <v>8.6229530000000008</v>
          </cell>
          <cell r="FJ20">
            <v>8.6947849999999995</v>
          </cell>
          <cell r="FK20">
            <v>8.7787459999999999</v>
          </cell>
          <cell r="FL20">
            <v>8.8534229999999994</v>
          </cell>
          <cell r="FM20">
            <v>8.9374649999999995</v>
          </cell>
          <cell r="FN20">
            <v>9.017531</v>
          </cell>
          <cell r="FO20">
            <v>9.095701</v>
          </cell>
          <cell r="FP20">
            <v>9.1738669999999995</v>
          </cell>
          <cell r="FQ20">
            <v>9.2514000000000003</v>
          </cell>
          <cell r="FR20">
            <v>9.3228480000000005</v>
          </cell>
          <cell r="FS20">
            <v>9.3927849999999999</v>
          </cell>
          <cell r="FT20">
            <v>9.4742429999999995</v>
          </cell>
          <cell r="FU20">
            <v>9.5526900000000001</v>
          </cell>
          <cell r="FV20">
            <v>9.6306200000000004</v>
          </cell>
          <cell r="FW20">
            <v>9.7143759999999997</v>
          </cell>
          <cell r="FX20">
            <v>9.8047310000000003</v>
          </cell>
          <cell r="FY20">
            <v>9.908792</v>
          </cell>
          <cell r="FZ20">
            <v>10.010300000000001</v>
          </cell>
          <cell r="GA20">
            <v>10.12242</v>
          </cell>
          <cell r="GB20">
            <v>10.21311</v>
          </cell>
          <cell r="GC20">
            <v>10.28552</v>
          </cell>
          <cell r="GD20">
            <v>10.35327</v>
          </cell>
          <cell r="GE20">
            <v>10.424950000000001</v>
          </cell>
          <cell r="GF20">
            <v>10.481400000000001</v>
          </cell>
          <cell r="GG20">
            <v>10.535069999999999</v>
          </cell>
          <cell r="GH20">
            <v>10.588240000000001</v>
          </cell>
          <cell r="GI20">
            <v>10.63519</v>
          </cell>
          <cell r="GJ20">
            <v>10.69314</v>
          </cell>
          <cell r="GK20">
            <v>10.75413</v>
          </cell>
          <cell r="GL20">
            <v>10.815860000000001</v>
          </cell>
          <cell r="GM20">
            <v>10.872299999999999</v>
          </cell>
          <cell r="GN20">
            <v>10.92667</v>
          </cell>
          <cell r="GO20">
            <v>10.99188</v>
          </cell>
          <cell r="GP20">
            <v>11.04827</v>
          </cell>
          <cell r="GQ20">
            <v>11.11415</v>
          </cell>
          <cell r="GR20">
            <v>11.171049999999999</v>
          </cell>
          <cell r="GS20">
            <v>11.236510000000001</v>
          </cell>
          <cell r="GT20">
            <v>11.30472</v>
          </cell>
          <cell r="GU20">
            <v>11.367190000000001</v>
          </cell>
          <cell r="GV20">
            <v>11.434419999999999</v>
          </cell>
          <cell r="GW20">
            <v>11.49658</v>
          </cell>
          <cell r="GX20">
            <v>11.585940000000001</v>
          </cell>
          <cell r="GY20">
            <v>11.68835</v>
          </cell>
          <cell r="GZ20">
            <v>11.79372</v>
          </cell>
          <cell r="HA20">
            <v>11.900029999999999</v>
          </cell>
          <cell r="HB20">
            <v>12.0047</v>
          </cell>
          <cell r="HC20">
            <v>12.113659999999999</v>
          </cell>
          <cell r="HD20">
            <v>12.223420000000001</v>
          </cell>
          <cell r="HE20">
            <v>12.333170000000001</v>
          </cell>
          <cell r="HF20">
            <v>12.44286</v>
          </cell>
          <cell r="HG20">
            <v>12.54649</v>
          </cell>
          <cell r="HH20">
            <v>12.654019999999999</v>
          </cell>
          <cell r="HI20">
            <v>12.768039999999999</v>
          </cell>
        </row>
        <row r="22">
          <cell r="B22">
            <v>116.77</v>
          </cell>
          <cell r="C22">
            <v>117.53</v>
          </cell>
          <cell r="D22">
            <v>117.17</v>
          </cell>
          <cell r="E22">
            <v>117.93</v>
          </cell>
          <cell r="F22">
            <v>121.37</v>
          </cell>
          <cell r="G22">
            <v>121.2</v>
          </cell>
          <cell r="H22">
            <v>121.7</v>
          </cell>
          <cell r="I22">
            <v>122.87</v>
          </cell>
          <cell r="J22">
            <v>123.27</v>
          </cell>
          <cell r="K22">
            <v>124.03</v>
          </cell>
          <cell r="L22">
            <v>124.2</v>
          </cell>
          <cell r="M22">
            <v>125.1</v>
          </cell>
          <cell r="N22">
            <v>125.03</v>
          </cell>
          <cell r="O22">
            <v>126.97</v>
          </cell>
          <cell r="P22">
            <v>127.33</v>
          </cell>
          <cell r="Q22">
            <v>127.2</v>
          </cell>
          <cell r="R22">
            <v>126.43</v>
          </cell>
          <cell r="S22">
            <v>126.2</v>
          </cell>
          <cell r="T22">
            <v>126.9</v>
          </cell>
          <cell r="U22">
            <v>127.33</v>
          </cell>
          <cell r="V22">
            <v>128.6</v>
          </cell>
          <cell r="W22">
            <v>128.72999999999999</v>
          </cell>
          <cell r="X22">
            <v>129.69999999999999</v>
          </cell>
          <cell r="Y22">
            <v>131.16999999999999</v>
          </cell>
          <cell r="Z22">
            <v>131.4</v>
          </cell>
          <cell r="AA22">
            <v>131.43</v>
          </cell>
          <cell r="AB22">
            <v>132.07</v>
          </cell>
          <cell r="AC22">
            <v>132.1</v>
          </cell>
          <cell r="AD22">
            <v>132.72999999999999</v>
          </cell>
          <cell r="AE22">
            <v>133.07</v>
          </cell>
          <cell r="AF22">
            <v>132.22999999999999</v>
          </cell>
          <cell r="AG22">
            <v>131.83000000000001</v>
          </cell>
          <cell r="AH22">
            <v>128.53</v>
          </cell>
          <cell r="AI22">
            <v>127.93</v>
          </cell>
          <cell r="AJ22">
            <v>126.83</v>
          </cell>
          <cell r="AK22">
            <v>126.13</v>
          </cell>
          <cell r="AL22">
            <v>126.5</v>
          </cell>
          <cell r="AM22">
            <v>126.33</v>
          </cell>
          <cell r="AN22">
            <v>125.93</v>
          </cell>
          <cell r="AO22">
            <v>127.07</v>
          </cell>
          <cell r="AP22">
            <v>127.3</v>
          </cell>
          <cell r="AQ22">
            <v>127.57</v>
          </cell>
          <cell r="AR22">
            <v>128.97</v>
          </cell>
          <cell r="AS22">
            <v>130.03</v>
          </cell>
          <cell r="AT22">
            <v>133.69999999999999</v>
          </cell>
          <cell r="AU22">
            <v>137.07</v>
          </cell>
          <cell r="AV22">
            <v>140.69999999999999</v>
          </cell>
          <cell r="AW22">
            <v>139.30000000000001</v>
          </cell>
          <cell r="AX22">
            <v>137.37</v>
          </cell>
          <cell r="AY22">
            <v>135.93</v>
          </cell>
          <cell r="AZ22">
            <v>135.6</v>
          </cell>
          <cell r="BA22">
            <v>136.22999999999999</v>
          </cell>
          <cell r="BB22">
            <v>137.13</v>
          </cell>
          <cell r="BC22">
            <v>140</v>
          </cell>
          <cell r="BD22">
            <v>140.33000000000001</v>
          </cell>
          <cell r="BE22">
            <v>140.53</v>
          </cell>
          <cell r="BF22">
            <v>140.66999999999999</v>
          </cell>
          <cell r="BG22">
            <v>141.47</v>
          </cell>
          <cell r="BH22">
            <v>143.16999999999999</v>
          </cell>
          <cell r="BI22">
            <v>143.03</v>
          </cell>
          <cell r="BJ22">
            <v>145.43</v>
          </cell>
          <cell r="BK22">
            <v>148.5</v>
          </cell>
          <cell r="BL22">
            <v>151.87</v>
          </cell>
          <cell r="BM22">
            <v>157.5</v>
          </cell>
          <cell r="BN22">
            <v>167.13</v>
          </cell>
          <cell r="BO22">
            <v>168.47</v>
          </cell>
          <cell r="BP22">
            <v>170.63</v>
          </cell>
          <cell r="BQ22">
            <v>170.33</v>
          </cell>
          <cell r="BR22">
            <v>173.31</v>
          </cell>
          <cell r="BS22">
            <v>174.82</v>
          </cell>
          <cell r="BT22">
            <v>176.27</v>
          </cell>
          <cell r="BU22">
            <v>178.84</v>
          </cell>
          <cell r="BV22">
            <v>179.39</v>
          </cell>
          <cell r="BW22">
            <v>184.41</v>
          </cell>
          <cell r="BX22">
            <v>191.23</v>
          </cell>
          <cell r="BY22">
            <v>193.25</v>
          </cell>
          <cell r="BZ22">
            <v>194.96</v>
          </cell>
          <cell r="CA22">
            <v>192.91</v>
          </cell>
          <cell r="CB22">
            <v>190.69</v>
          </cell>
          <cell r="CC22">
            <v>192.4</v>
          </cell>
          <cell r="CD22">
            <v>191.6</v>
          </cell>
          <cell r="CE22">
            <v>194.05</v>
          </cell>
          <cell r="CF22">
            <v>193.41</v>
          </cell>
          <cell r="CG22">
            <v>193.26</v>
          </cell>
          <cell r="CH22">
            <v>194.41</v>
          </cell>
          <cell r="CI22">
            <v>196.62</v>
          </cell>
          <cell r="CJ22">
            <v>197.72</v>
          </cell>
          <cell r="CK22">
            <v>198.08</v>
          </cell>
          <cell r="CL22">
            <v>197.59</v>
          </cell>
          <cell r="CM22">
            <v>197.53</v>
          </cell>
          <cell r="CN22">
            <v>195.04</v>
          </cell>
          <cell r="CO22">
            <v>196.41</v>
          </cell>
          <cell r="CP22">
            <v>199.01</v>
          </cell>
          <cell r="CQ22">
            <v>200.94</v>
          </cell>
          <cell r="CR22">
            <v>202.87</v>
          </cell>
          <cell r="CS22">
            <v>204.03</v>
          </cell>
          <cell r="CT22">
            <v>204.96</v>
          </cell>
          <cell r="CU22">
            <v>205.74</v>
          </cell>
          <cell r="CV22">
            <v>206.37</v>
          </cell>
          <cell r="CW22">
            <v>207.14</v>
          </cell>
          <cell r="CX22">
            <v>208</v>
          </cell>
          <cell r="CY22">
            <v>208.93</v>
          </cell>
          <cell r="CZ22">
            <v>209.96</v>
          </cell>
          <cell r="DA22">
            <v>211.11</v>
          </cell>
          <cell r="DB22">
            <v>212.37</v>
          </cell>
          <cell r="DC22">
            <v>213.71</v>
          </cell>
          <cell r="DD22">
            <v>215.08</v>
          </cell>
          <cell r="DE22">
            <v>216.47</v>
          </cell>
          <cell r="DF22">
            <v>217.88</v>
          </cell>
          <cell r="DG22">
            <v>219.31</v>
          </cell>
          <cell r="DH22">
            <v>220.72</v>
          </cell>
          <cell r="DI22">
            <v>222.12</v>
          </cell>
          <cell r="DJ22">
            <v>223.5</v>
          </cell>
          <cell r="DK22">
            <v>224.86</v>
          </cell>
          <cell r="DL22">
            <v>226.17</v>
          </cell>
          <cell r="DM22">
            <v>227.45</v>
          </cell>
          <cell r="DN22">
            <v>228.71</v>
          </cell>
          <cell r="DO22">
            <v>229.93</v>
          </cell>
          <cell r="DP22">
            <v>231.13</v>
          </cell>
          <cell r="DQ22">
            <v>232.33</v>
          </cell>
          <cell r="DR22">
            <v>233.52</v>
          </cell>
          <cell r="DS22">
            <v>234.73</v>
          </cell>
          <cell r="DT22">
            <v>235.94</v>
          </cell>
          <cell r="DU22">
            <v>237.14</v>
          </cell>
          <cell r="DV22">
            <v>238.33</v>
          </cell>
          <cell r="DW22">
            <v>239.51</v>
          </cell>
          <cell r="DX22">
            <v>240.69</v>
          </cell>
          <cell r="DY22">
            <v>241.87</v>
          </cell>
          <cell r="DZ22">
            <v>243.05</v>
          </cell>
          <cell r="EA22">
            <v>244.23</v>
          </cell>
          <cell r="EB22">
            <v>245.41</v>
          </cell>
          <cell r="EC22">
            <v>246.6</v>
          </cell>
          <cell r="ED22">
            <v>247.81</v>
          </cell>
          <cell r="EE22">
            <v>249.02</v>
          </cell>
          <cell r="EF22">
            <v>250.23</v>
          </cell>
          <cell r="EG22">
            <v>251.45</v>
          </cell>
          <cell r="EH22">
            <v>252.67</v>
          </cell>
          <cell r="EI22">
            <v>253.9</v>
          </cell>
          <cell r="EJ22">
            <v>255.13</v>
          </cell>
          <cell r="EK22">
            <v>256.36</v>
          </cell>
          <cell r="EL22">
            <v>257.60000000000002</v>
          </cell>
          <cell r="EM22">
            <v>258.83999999999997</v>
          </cell>
          <cell r="EN22">
            <v>260.07</v>
          </cell>
          <cell r="EO22">
            <v>261.31</v>
          </cell>
          <cell r="EP22">
            <v>262.52999999999997</v>
          </cell>
          <cell r="EQ22">
            <v>263.75</v>
          </cell>
          <cell r="ER22">
            <v>264.97000000000003</v>
          </cell>
          <cell r="ES22">
            <v>266.2</v>
          </cell>
          <cell r="ET22">
            <v>267.44</v>
          </cell>
          <cell r="EU22">
            <v>268.69</v>
          </cell>
          <cell r="EV22">
            <v>269.94</v>
          </cell>
          <cell r="EW22">
            <v>271.2</v>
          </cell>
          <cell r="EX22">
            <v>272.45999999999998</v>
          </cell>
          <cell r="EY22">
            <v>273.72000000000003</v>
          </cell>
          <cell r="EZ22">
            <v>274.97000000000003</v>
          </cell>
          <cell r="FA22">
            <v>276.22000000000003</v>
          </cell>
          <cell r="FB22">
            <v>277.45999999999998</v>
          </cell>
          <cell r="FC22">
            <v>278.70999999999998</v>
          </cell>
          <cell r="FD22">
            <v>279.94</v>
          </cell>
          <cell r="FE22">
            <v>281.19</v>
          </cell>
          <cell r="FF22">
            <v>282.45</v>
          </cell>
          <cell r="FG22">
            <v>283.70999999999998</v>
          </cell>
          <cell r="FH22">
            <v>284.99</v>
          </cell>
          <cell r="FI22">
            <v>286.27999999999997</v>
          </cell>
          <cell r="FJ22">
            <v>287.60000000000002</v>
          </cell>
          <cell r="FK22">
            <v>288.93</v>
          </cell>
          <cell r="FL22">
            <v>290.27999999999997</v>
          </cell>
          <cell r="FM22">
            <v>291.64</v>
          </cell>
          <cell r="FN22">
            <v>293.02</v>
          </cell>
          <cell r="FO22">
            <v>294.39999999999998</v>
          </cell>
          <cell r="FP22">
            <v>295.77999999999997</v>
          </cell>
          <cell r="FQ22">
            <v>297.18</v>
          </cell>
          <cell r="FR22">
            <v>298.58</v>
          </cell>
          <cell r="FS22">
            <v>299.99</v>
          </cell>
          <cell r="FT22">
            <v>301.39999999999998</v>
          </cell>
          <cell r="FU22">
            <v>302.83</v>
          </cell>
          <cell r="FV22">
            <v>304.26</v>
          </cell>
          <cell r="FW22">
            <v>305.70999999999998</v>
          </cell>
          <cell r="FX22">
            <v>307.17</v>
          </cell>
          <cell r="FY22">
            <v>308.64</v>
          </cell>
          <cell r="FZ22">
            <v>310.14</v>
          </cell>
          <cell r="GA22">
            <v>311.66000000000003</v>
          </cell>
          <cell r="GB22">
            <v>313.2</v>
          </cell>
          <cell r="GC22">
            <v>314.73</v>
          </cell>
          <cell r="GD22">
            <v>316.23</v>
          </cell>
          <cell r="GE22">
            <v>317.70999999999998</v>
          </cell>
          <cell r="GF22">
            <v>319.16000000000003</v>
          </cell>
          <cell r="GG22">
            <v>320.61</v>
          </cell>
          <cell r="GH22">
            <v>322.05</v>
          </cell>
          <cell r="GI22">
            <v>323.48</v>
          </cell>
          <cell r="GJ22">
            <v>324.89</v>
          </cell>
          <cell r="GK22">
            <v>326.32</v>
          </cell>
          <cell r="GL22">
            <v>327.76</v>
          </cell>
          <cell r="GM22">
            <v>329.22</v>
          </cell>
          <cell r="GN22">
            <v>330.67</v>
          </cell>
          <cell r="GO22">
            <v>332.12</v>
          </cell>
          <cell r="GP22">
            <v>333.58</v>
          </cell>
          <cell r="GQ22">
            <v>335.03</v>
          </cell>
          <cell r="GR22">
            <v>336.49</v>
          </cell>
          <cell r="GS22">
            <v>337.95</v>
          </cell>
          <cell r="GT22">
            <v>339.42</v>
          </cell>
          <cell r="GU22">
            <v>340.89</v>
          </cell>
          <cell r="GV22">
            <v>342.36</v>
          </cell>
          <cell r="GW22">
            <v>343.83</v>
          </cell>
          <cell r="GX22">
            <v>345.34</v>
          </cell>
          <cell r="GY22">
            <v>346.87</v>
          </cell>
          <cell r="GZ22">
            <v>348.43</v>
          </cell>
          <cell r="HA22">
            <v>350.02</v>
          </cell>
          <cell r="HB22">
            <v>351.66</v>
          </cell>
          <cell r="HC22">
            <v>353.29</v>
          </cell>
          <cell r="HD22">
            <v>354.93</v>
          </cell>
          <cell r="HE22">
            <v>356.57</v>
          </cell>
          <cell r="HF22">
            <v>358.22</v>
          </cell>
          <cell r="HG22">
            <v>359.83</v>
          </cell>
          <cell r="HH22">
            <v>361.15</v>
          </cell>
          <cell r="HI22">
            <v>362.47</v>
          </cell>
        </row>
        <row r="23">
          <cell r="B23">
            <v>127.4</v>
          </cell>
          <cell r="C23">
            <v>135.53</v>
          </cell>
          <cell r="D23">
            <v>139.19999999999999</v>
          </cell>
          <cell r="E23">
            <v>132.80000000000001</v>
          </cell>
          <cell r="F23">
            <v>141.30000000000001</v>
          </cell>
          <cell r="G23">
            <v>147.63</v>
          </cell>
          <cell r="H23">
            <v>151.16999999999999</v>
          </cell>
          <cell r="I23">
            <v>145.03</v>
          </cell>
          <cell r="J23">
            <v>145.07</v>
          </cell>
          <cell r="K23">
            <v>150.83000000000001</v>
          </cell>
          <cell r="L23">
            <v>151.30000000000001</v>
          </cell>
          <cell r="M23">
            <v>144.1</v>
          </cell>
          <cell r="N23">
            <v>145.19999999999999</v>
          </cell>
          <cell r="O23">
            <v>149.87</v>
          </cell>
          <cell r="P23">
            <v>152.93</v>
          </cell>
          <cell r="Q23">
            <v>149.07</v>
          </cell>
          <cell r="R23">
            <v>146.69999999999999</v>
          </cell>
          <cell r="S23">
            <v>149.33000000000001</v>
          </cell>
          <cell r="T23">
            <v>154.37</v>
          </cell>
          <cell r="U23">
            <v>152</v>
          </cell>
          <cell r="V23">
            <v>151.33000000000001</v>
          </cell>
          <cell r="W23">
            <v>155.63</v>
          </cell>
          <cell r="X23">
            <v>157.80000000000001</v>
          </cell>
          <cell r="Y23">
            <v>153.53</v>
          </cell>
          <cell r="Z23">
            <v>128.97</v>
          </cell>
          <cell r="AA23">
            <v>134.30000000000001</v>
          </cell>
          <cell r="AB23">
            <v>149.69999999999999</v>
          </cell>
          <cell r="AC23">
            <v>145.83000000000001</v>
          </cell>
          <cell r="AD23">
            <v>143.9</v>
          </cell>
          <cell r="AE23">
            <v>148.1</v>
          </cell>
          <cell r="AF23">
            <v>154.27000000000001</v>
          </cell>
          <cell r="AG23">
            <v>153.6</v>
          </cell>
          <cell r="AH23">
            <v>134.03</v>
          </cell>
          <cell r="AI23">
            <v>140.33000000000001</v>
          </cell>
          <cell r="AJ23">
            <v>140.19999999999999</v>
          </cell>
          <cell r="AK23">
            <v>139.19999999999999</v>
          </cell>
          <cell r="AL23">
            <v>137.43</v>
          </cell>
          <cell r="AM23">
            <v>140.66999999999999</v>
          </cell>
          <cell r="AN23">
            <v>145.77000000000001</v>
          </cell>
          <cell r="AO23">
            <v>144.5</v>
          </cell>
          <cell r="AP23">
            <v>142.27000000000001</v>
          </cell>
          <cell r="AQ23">
            <v>147.93</v>
          </cell>
          <cell r="AR23">
            <v>156.57</v>
          </cell>
          <cell r="AS23">
            <v>164.33</v>
          </cell>
          <cell r="AT23">
            <v>208.97</v>
          </cell>
          <cell r="AU23">
            <v>190.1</v>
          </cell>
          <cell r="AV23">
            <v>197.63</v>
          </cell>
          <cell r="AW23">
            <v>181.43</v>
          </cell>
          <cell r="AX23">
            <v>178.27</v>
          </cell>
          <cell r="AY23">
            <v>181.93</v>
          </cell>
          <cell r="AZ23">
            <v>183.3</v>
          </cell>
          <cell r="BA23">
            <v>188.83</v>
          </cell>
          <cell r="BB23">
            <v>194.43</v>
          </cell>
          <cell r="BC23">
            <v>195.73</v>
          </cell>
          <cell r="BD23">
            <v>204.43</v>
          </cell>
          <cell r="BE23">
            <v>201.77</v>
          </cell>
          <cell r="BF23">
            <v>186.9</v>
          </cell>
          <cell r="BG23">
            <v>180.9</v>
          </cell>
          <cell r="BH23">
            <v>195.43</v>
          </cell>
          <cell r="BI23">
            <v>198.63</v>
          </cell>
          <cell r="BJ23">
            <v>201.67</v>
          </cell>
          <cell r="BK23">
            <v>207.27</v>
          </cell>
          <cell r="BL23">
            <v>221.6</v>
          </cell>
          <cell r="BM23">
            <v>246.33</v>
          </cell>
          <cell r="BN23">
            <v>253.07</v>
          </cell>
          <cell r="BO23">
            <v>257.57</v>
          </cell>
          <cell r="BP23">
            <v>260.93</v>
          </cell>
          <cell r="BQ23">
            <v>258.52999999999997</v>
          </cell>
          <cell r="BR23">
            <v>250.81</v>
          </cell>
          <cell r="BS23">
            <v>271.56</v>
          </cell>
          <cell r="BT23">
            <v>275.63</v>
          </cell>
          <cell r="BU23">
            <v>261.55</v>
          </cell>
          <cell r="BV23">
            <v>252.22</v>
          </cell>
          <cell r="BW23">
            <v>283.27</v>
          </cell>
          <cell r="BX23">
            <v>295.68</v>
          </cell>
          <cell r="BY23">
            <v>267.82</v>
          </cell>
          <cell r="BZ23">
            <v>261.52</v>
          </cell>
          <cell r="CA23">
            <v>277.33</v>
          </cell>
          <cell r="CB23">
            <v>286.64</v>
          </cell>
          <cell r="CC23">
            <v>272.69</v>
          </cell>
          <cell r="CD23">
            <v>279.33999999999997</v>
          </cell>
          <cell r="CE23">
            <v>297.82</v>
          </cell>
          <cell r="CF23">
            <v>299.08999999999997</v>
          </cell>
          <cell r="CG23">
            <v>280.07</v>
          </cell>
          <cell r="CH23">
            <v>274.33999999999997</v>
          </cell>
          <cell r="CI23">
            <v>299.13</v>
          </cell>
          <cell r="CJ23">
            <v>300.08</v>
          </cell>
          <cell r="CK23">
            <v>276.02</v>
          </cell>
          <cell r="CL23">
            <v>271.3</v>
          </cell>
          <cell r="CM23">
            <v>287.86</v>
          </cell>
          <cell r="CN23">
            <v>296.79000000000002</v>
          </cell>
          <cell r="CO23">
            <v>279.22000000000003</v>
          </cell>
          <cell r="CP23">
            <v>285.98140000000001</v>
          </cell>
          <cell r="CQ23">
            <v>289.8177</v>
          </cell>
          <cell r="CR23">
            <v>294.42809999999997</v>
          </cell>
          <cell r="CS23">
            <v>297.3227</v>
          </cell>
          <cell r="CT23">
            <v>299.56779999999998</v>
          </cell>
          <cell r="CU23">
            <v>301.29939999999999</v>
          </cell>
          <cell r="CV23">
            <v>302.64330000000001</v>
          </cell>
          <cell r="CW23">
            <v>304.46600000000001</v>
          </cell>
          <cell r="CX23">
            <v>306.73669999999998</v>
          </cell>
          <cell r="CY23">
            <v>309.12220000000002</v>
          </cell>
          <cell r="CZ23">
            <v>311.42169999999999</v>
          </cell>
          <cell r="DA23">
            <v>313.91550000000001</v>
          </cell>
          <cell r="DB23">
            <v>316.68220000000002</v>
          </cell>
          <cell r="DC23">
            <v>319.77550000000002</v>
          </cell>
          <cell r="DD23">
            <v>322.83710000000002</v>
          </cell>
          <cell r="DE23">
            <v>325.8963</v>
          </cell>
          <cell r="DF23">
            <v>329.00889999999998</v>
          </cell>
          <cell r="DG23">
            <v>332.1773</v>
          </cell>
          <cell r="DH23">
            <v>335.30790000000002</v>
          </cell>
          <cell r="DI23">
            <v>338.42540000000002</v>
          </cell>
          <cell r="DJ23">
            <v>341.50830000000002</v>
          </cell>
          <cell r="DK23">
            <v>344.5462</v>
          </cell>
          <cell r="DL23">
            <v>347.483</v>
          </cell>
          <cell r="DM23">
            <v>350.35019999999997</v>
          </cell>
          <cell r="DN23">
            <v>353.18079999999998</v>
          </cell>
          <cell r="DO23">
            <v>355.92340000000002</v>
          </cell>
          <cell r="DP23">
            <v>358.62419999999997</v>
          </cell>
          <cell r="DQ23">
            <v>361.32799999999997</v>
          </cell>
          <cell r="DR23">
            <v>364.01929999999999</v>
          </cell>
          <cell r="DS23">
            <v>366.76049999999998</v>
          </cell>
          <cell r="DT23">
            <v>369.5068</v>
          </cell>
          <cell r="DU23">
            <v>372.23630000000003</v>
          </cell>
          <cell r="DV23">
            <v>374.94470000000001</v>
          </cell>
          <cell r="DW23">
            <v>377.63389999999998</v>
          </cell>
          <cell r="DX23">
            <v>380.3297</v>
          </cell>
          <cell r="DY23">
            <v>383.03219999999999</v>
          </cell>
          <cell r="DZ23">
            <v>385.74110000000002</v>
          </cell>
          <cell r="EA23">
            <v>388.45240000000001</v>
          </cell>
          <cell r="EB23">
            <v>391.17020000000002</v>
          </cell>
          <cell r="EC23">
            <v>393.9187</v>
          </cell>
          <cell r="ED23">
            <v>396.7201</v>
          </cell>
          <cell r="EE23">
            <v>399.524</v>
          </cell>
          <cell r="EF23">
            <v>402.33670000000001</v>
          </cell>
          <cell r="EG23">
            <v>405.18040000000002</v>
          </cell>
          <cell r="EH23">
            <v>408.02249999999998</v>
          </cell>
          <cell r="EI23">
            <v>410.90429999999998</v>
          </cell>
          <cell r="EJ23">
            <v>413.78649999999999</v>
          </cell>
          <cell r="EK23">
            <v>416.67340000000002</v>
          </cell>
          <cell r="EL23">
            <v>419.5917</v>
          </cell>
          <cell r="EM23">
            <v>422.51260000000002</v>
          </cell>
          <cell r="EN23">
            <v>425.41770000000002</v>
          </cell>
          <cell r="EO23">
            <v>428.35210000000001</v>
          </cell>
          <cell r="EP23">
            <v>431.2414</v>
          </cell>
          <cell r="EQ23">
            <v>434.13299999999998</v>
          </cell>
          <cell r="ER23">
            <v>437.03539999999998</v>
          </cell>
          <cell r="ES23">
            <v>439.96710000000002</v>
          </cell>
          <cell r="ET23">
            <v>442.9239</v>
          </cell>
          <cell r="EU23">
            <v>445.91030000000001</v>
          </cell>
          <cell r="EV23">
            <v>448.90559999999999</v>
          </cell>
          <cell r="EW23">
            <v>451.93270000000001</v>
          </cell>
          <cell r="EX23">
            <v>454.96440000000001</v>
          </cell>
          <cell r="EY23">
            <v>458.00069999999999</v>
          </cell>
          <cell r="EZ23">
            <v>461.01620000000003</v>
          </cell>
          <cell r="FA23">
            <v>464.03820000000002</v>
          </cell>
          <cell r="FB23">
            <v>467.0369</v>
          </cell>
          <cell r="FC23">
            <v>470.06319999999999</v>
          </cell>
          <cell r="FD23">
            <v>473.04910000000001</v>
          </cell>
          <cell r="FE23">
            <v>476.08609999999999</v>
          </cell>
          <cell r="FF23">
            <v>479.15289999999999</v>
          </cell>
          <cell r="FG23">
            <v>482.22620000000001</v>
          </cell>
          <cell r="FH23">
            <v>485.35750000000002</v>
          </cell>
          <cell r="FI23">
            <v>488.5213</v>
          </cell>
          <cell r="FJ23">
            <v>491.77379999999999</v>
          </cell>
          <cell r="FK23">
            <v>495.0505</v>
          </cell>
          <cell r="FL23">
            <v>498.38830000000002</v>
          </cell>
          <cell r="FM23">
            <v>501.76389999999998</v>
          </cell>
          <cell r="FN23">
            <v>505.19229999999999</v>
          </cell>
          <cell r="FO23">
            <v>508.62830000000002</v>
          </cell>
          <cell r="FP23">
            <v>512.06960000000004</v>
          </cell>
          <cell r="FQ23">
            <v>515.57529999999997</v>
          </cell>
          <cell r="FR23">
            <v>519.08190000000002</v>
          </cell>
          <cell r="FS23">
            <v>522.62260000000003</v>
          </cell>
          <cell r="FT23">
            <v>526.16869999999994</v>
          </cell>
          <cell r="FU23">
            <v>529.7799</v>
          </cell>
          <cell r="FV23">
            <v>533.39440000000002</v>
          </cell>
          <cell r="FW23">
            <v>537.06780000000003</v>
          </cell>
          <cell r="FX23">
            <v>540.77350000000001</v>
          </cell>
          <cell r="FY23">
            <v>544.51840000000004</v>
          </cell>
          <cell r="FZ23">
            <v>548.34730000000002</v>
          </cell>
          <cell r="GA23">
            <v>552.23609999999996</v>
          </cell>
          <cell r="GB23">
            <v>556.18719999999996</v>
          </cell>
          <cell r="GC23">
            <v>560.12249999999995</v>
          </cell>
          <cell r="GD23">
            <v>563.98109999999997</v>
          </cell>
          <cell r="GE23">
            <v>567.79160000000002</v>
          </cell>
          <cell r="GF23">
            <v>571.53129999999999</v>
          </cell>
          <cell r="GG23">
            <v>575.27859999999998</v>
          </cell>
          <cell r="GH23">
            <v>579.0018</v>
          </cell>
          <cell r="GI23">
            <v>582.70529999999997</v>
          </cell>
          <cell r="GJ23">
            <v>586.35940000000005</v>
          </cell>
          <cell r="GK23">
            <v>590.07979999999998</v>
          </cell>
          <cell r="GL23">
            <v>593.83040000000005</v>
          </cell>
          <cell r="GM23">
            <v>597.64110000000005</v>
          </cell>
          <cell r="GN23">
            <v>601.43179999999995</v>
          </cell>
          <cell r="GO23">
            <v>605.22770000000003</v>
          </cell>
          <cell r="GP23">
            <v>609.06320000000005</v>
          </cell>
          <cell r="GQ23">
            <v>612.86710000000005</v>
          </cell>
          <cell r="GR23">
            <v>616.7106</v>
          </cell>
          <cell r="GS23">
            <v>620.56150000000002</v>
          </cell>
          <cell r="GT23">
            <v>624.44989999999996</v>
          </cell>
          <cell r="GU23">
            <v>628.34109999999998</v>
          </cell>
          <cell r="GV23">
            <v>632.23519999999996</v>
          </cell>
          <cell r="GW23">
            <v>636.13900000000001</v>
          </cell>
          <cell r="GX23">
            <v>640.16</v>
          </cell>
          <cell r="GY23">
            <v>644.24720000000002</v>
          </cell>
          <cell r="GZ23">
            <v>648.42690000000005</v>
          </cell>
          <cell r="HA23">
            <v>652.697</v>
          </cell>
          <cell r="HB23">
            <v>657.11469999999997</v>
          </cell>
          <cell r="HC23">
            <v>661.51080000000002</v>
          </cell>
          <cell r="HD23">
            <v>665.94650000000001</v>
          </cell>
          <cell r="HE23">
            <v>670.38890000000004</v>
          </cell>
          <cell r="HF23">
            <v>674.86630000000002</v>
          </cell>
          <cell r="HG23">
            <v>679.23850000000004</v>
          </cell>
          <cell r="HH23">
            <v>682.78959999999995</v>
          </cell>
          <cell r="HI23">
            <v>686.34400000000005</v>
          </cell>
        </row>
        <row r="26">
          <cell r="B26">
            <v>7.5</v>
          </cell>
          <cell r="C26">
            <v>7.63</v>
          </cell>
          <cell r="D26">
            <v>7.6099999999999994</v>
          </cell>
          <cell r="E26">
            <v>7.55</v>
          </cell>
          <cell r="F26">
            <v>7.33</v>
          </cell>
          <cell r="G26">
            <v>7.33</v>
          </cell>
          <cell r="H26">
            <v>7.22</v>
          </cell>
          <cell r="I26">
            <v>7</v>
          </cell>
          <cell r="J26">
            <v>6.9799999999999995</v>
          </cell>
          <cell r="K26">
            <v>6.88</v>
          </cell>
          <cell r="L26">
            <v>6.4799999999999995</v>
          </cell>
          <cell r="M26">
            <v>6.63</v>
          </cell>
          <cell r="N26">
            <v>6.1899999999999995</v>
          </cell>
          <cell r="O26">
            <v>6.01</v>
          </cell>
          <cell r="P26">
            <v>5.74</v>
          </cell>
          <cell r="Q26">
            <v>5.66</v>
          </cell>
          <cell r="R26">
            <v>5.84</v>
          </cell>
          <cell r="S26">
            <v>6.4799999999999995</v>
          </cell>
          <cell r="T26">
            <v>6.54</v>
          </cell>
          <cell r="U26">
            <v>7.06</v>
          </cell>
          <cell r="V26">
            <v>6.58</v>
          </cell>
          <cell r="W26">
            <v>6.24</v>
          </cell>
          <cell r="X26">
            <v>6.26</v>
          </cell>
          <cell r="Y26">
            <v>5.93</v>
          </cell>
          <cell r="Z26">
            <v>5.85</v>
          </cell>
          <cell r="AA26">
            <v>6.28</v>
          </cell>
          <cell r="AB26">
            <v>6.1499999999999995</v>
          </cell>
          <cell r="AC26">
            <v>5.95</v>
          </cell>
          <cell r="AD26">
            <v>6</v>
          </cell>
          <cell r="AE26">
            <v>6</v>
          </cell>
          <cell r="AF26">
            <v>5.68</v>
          </cell>
          <cell r="AG26">
            <v>5.6</v>
          </cell>
          <cell r="AH26">
            <v>5.42</v>
          </cell>
          <cell r="AI26">
            <v>5.4799999999999995</v>
          </cell>
          <cell r="AJ26">
            <v>5.38</v>
          </cell>
          <cell r="AK26">
            <v>5.28</v>
          </cell>
          <cell r="AL26">
            <v>5.35</v>
          </cell>
          <cell r="AM26">
            <v>5.51</v>
          </cell>
          <cell r="AN26">
            <v>5.84</v>
          </cell>
          <cell r="AO26">
            <v>6.21</v>
          </cell>
          <cell r="AP26">
            <v>6.27</v>
          </cell>
          <cell r="AQ26">
            <v>6.1499999999999995</v>
          </cell>
          <cell r="AR26">
            <v>5.87</v>
          </cell>
          <cell r="AS26">
            <v>5.75</v>
          </cell>
          <cell r="AT26">
            <v>5.4399999999999995</v>
          </cell>
          <cell r="AU26">
            <v>5.55</v>
          </cell>
          <cell r="AV26">
            <v>5.41</v>
          </cell>
          <cell r="AW26">
            <v>5.41</v>
          </cell>
          <cell r="AX26">
            <v>5.49</v>
          </cell>
          <cell r="AY26">
            <v>5.47</v>
          </cell>
          <cell r="AZ26">
            <v>5.2</v>
          </cell>
          <cell r="BA26">
            <v>5.1899999999999995</v>
          </cell>
          <cell r="BB26">
            <v>5.12</v>
          </cell>
          <cell r="BC26">
            <v>4.79</v>
          </cell>
          <cell r="BD26">
            <v>5.22</v>
          </cell>
          <cell r="BE26">
            <v>5.0599999999999996</v>
          </cell>
          <cell r="BF26">
            <v>4.92</v>
          </cell>
          <cell r="BG26">
            <v>5.3800000000000008</v>
          </cell>
          <cell r="BH26">
            <v>5.1100000000000003</v>
          </cell>
          <cell r="BI26">
            <v>4.9000000000000004</v>
          </cell>
          <cell r="BJ26">
            <v>4.95</v>
          </cell>
          <cell r="BK26">
            <v>4.84</v>
          </cell>
          <cell r="BL26">
            <v>4.8199999999999994</v>
          </cell>
          <cell r="BM26">
            <v>5.0199999999999996</v>
          </cell>
          <cell r="BN26">
            <v>4.9400000000000004</v>
          </cell>
          <cell r="BO26">
            <v>5.12</v>
          </cell>
          <cell r="BP26">
            <v>4.95</v>
          </cell>
          <cell r="BQ26">
            <v>4.71</v>
          </cell>
          <cell r="BR26">
            <v>4.4300000000000006</v>
          </cell>
          <cell r="BS26">
            <v>4.62</v>
          </cell>
          <cell r="BT26">
            <v>4.8000000000000007</v>
          </cell>
          <cell r="BU26">
            <v>4.6500000000000004</v>
          </cell>
          <cell r="BV26">
            <v>5.2</v>
          </cell>
          <cell r="BW26">
            <v>5.25</v>
          </cell>
          <cell r="BX26">
            <v>5.33</v>
          </cell>
          <cell r="BY26">
            <v>6.13</v>
          </cell>
          <cell r="BZ26">
            <v>5.69</v>
          </cell>
          <cell r="CA26">
            <v>5.3199999999999994</v>
          </cell>
          <cell r="CB26">
            <v>5.0199999999999996</v>
          </cell>
          <cell r="CC26">
            <v>4.66</v>
          </cell>
          <cell r="CD26">
            <v>4.6499999999999995</v>
          </cell>
          <cell r="CE26">
            <v>4.6499999999999995</v>
          </cell>
          <cell r="CF26">
            <v>4.37</v>
          </cell>
          <cell r="CG26">
            <v>4.7</v>
          </cell>
          <cell r="CH26">
            <v>5.42</v>
          </cell>
          <cell r="CI26">
            <v>5</v>
          </cell>
          <cell r="CJ26">
            <v>4.4799999999999995</v>
          </cell>
          <cell r="CK26">
            <v>4.34</v>
          </cell>
          <cell r="CL26">
            <v>4.05</v>
          </cell>
          <cell r="CM26">
            <v>4.1900000000000004</v>
          </cell>
          <cell r="CN26">
            <v>4.05</v>
          </cell>
          <cell r="CO26">
            <v>3.8299999999999996</v>
          </cell>
          <cell r="CP26">
            <v>4.0599999999999996</v>
          </cell>
          <cell r="CQ26">
            <v>4.2700000000000005</v>
          </cell>
          <cell r="CR26">
            <v>4.4399999999999995</v>
          </cell>
          <cell r="CS26">
            <v>4.59</v>
          </cell>
          <cell r="CT26">
            <v>4.8599999999999994</v>
          </cell>
          <cell r="CU26">
            <v>5.14</v>
          </cell>
          <cell r="CV26">
            <v>5.34</v>
          </cell>
          <cell r="CW26">
            <v>5.41</v>
          </cell>
          <cell r="CX26">
            <v>5.63</v>
          </cell>
          <cell r="CY26">
            <v>5.93</v>
          </cell>
          <cell r="CZ26">
            <v>6.0699999999999994</v>
          </cell>
          <cell r="DA26">
            <v>6.22</v>
          </cell>
          <cell r="DB26">
            <v>6.5</v>
          </cell>
          <cell r="DC26">
            <v>6.66</v>
          </cell>
          <cell r="DD26">
            <v>6.6099999999999994</v>
          </cell>
          <cell r="DE26">
            <v>6.5</v>
          </cell>
          <cell r="DF26">
            <v>6.41</v>
          </cell>
          <cell r="DG26">
            <v>6.37</v>
          </cell>
          <cell r="DH26">
            <v>6.31</v>
          </cell>
          <cell r="DI26">
            <v>6.29</v>
          </cell>
          <cell r="DJ26">
            <v>6.27</v>
          </cell>
          <cell r="DK26">
            <v>6.28</v>
          </cell>
          <cell r="DL26">
            <v>6.28</v>
          </cell>
          <cell r="DM26">
            <v>6.28</v>
          </cell>
          <cell r="DN26">
            <v>6.28</v>
          </cell>
          <cell r="DO26">
            <v>6.28</v>
          </cell>
          <cell r="DP26">
            <v>6.28</v>
          </cell>
          <cell r="DQ26">
            <v>6.29</v>
          </cell>
          <cell r="DR26">
            <v>6.26</v>
          </cell>
          <cell r="DS26">
            <v>6.25</v>
          </cell>
          <cell r="DT26">
            <v>6.25</v>
          </cell>
          <cell r="DU26">
            <v>6.27</v>
          </cell>
          <cell r="DV26">
            <v>6.28</v>
          </cell>
          <cell r="DW26">
            <v>6.29</v>
          </cell>
          <cell r="DX26">
            <v>6.3</v>
          </cell>
          <cell r="DY26">
            <v>6.3199999999999994</v>
          </cell>
          <cell r="DZ26">
            <v>6.33</v>
          </cell>
          <cell r="EA26">
            <v>6.33</v>
          </cell>
          <cell r="EB26">
            <v>6.33</v>
          </cell>
          <cell r="EC26">
            <v>6.34</v>
          </cell>
          <cell r="ED26">
            <v>6.34</v>
          </cell>
          <cell r="EE26">
            <v>6.35</v>
          </cell>
          <cell r="EF26">
            <v>6.35</v>
          </cell>
          <cell r="EG26">
            <v>6.3599999999999994</v>
          </cell>
          <cell r="EH26">
            <v>6.3599999999999994</v>
          </cell>
          <cell r="EI26">
            <v>6.3599999999999994</v>
          </cell>
          <cell r="EJ26">
            <v>6.37</v>
          </cell>
          <cell r="EK26">
            <v>6.37</v>
          </cell>
          <cell r="EL26">
            <v>6.37</v>
          </cell>
          <cell r="EM26">
            <v>6.37</v>
          </cell>
          <cell r="EN26">
            <v>6.38</v>
          </cell>
          <cell r="EO26">
            <v>6.38</v>
          </cell>
          <cell r="EP26">
            <v>6.38</v>
          </cell>
          <cell r="EQ26">
            <v>6.37</v>
          </cell>
          <cell r="ER26">
            <v>6.37</v>
          </cell>
          <cell r="ES26">
            <v>6.37</v>
          </cell>
          <cell r="ET26">
            <v>6.37</v>
          </cell>
          <cell r="EU26">
            <v>6.37</v>
          </cell>
          <cell r="EV26">
            <v>6.3599999999999994</v>
          </cell>
          <cell r="EW26">
            <v>6.3599999999999994</v>
          </cell>
          <cell r="EX26">
            <v>6.3599999999999994</v>
          </cell>
          <cell r="EY26">
            <v>6.3599999999999994</v>
          </cell>
          <cell r="EZ26">
            <v>6.3599999999999994</v>
          </cell>
          <cell r="FA26">
            <v>6.37</v>
          </cell>
          <cell r="FB26">
            <v>6.38</v>
          </cell>
          <cell r="FC26">
            <v>6.38</v>
          </cell>
          <cell r="FD26">
            <v>6.38</v>
          </cell>
          <cell r="FE26">
            <v>6.38</v>
          </cell>
          <cell r="FF26">
            <v>6.37</v>
          </cell>
          <cell r="FG26">
            <v>6.37</v>
          </cell>
          <cell r="FH26">
            <v>6.37</v>
          </cell>
          <cell r="FI26">
            <v>6.37</v>
          </cell>
          <cell r="FJ26">
            <v>6.37</v>
          </cell>
          <cell r="FK26">
            <v>6.37</v>
          </cell>
          <cell r="FL26">
            <v>6.38</v>
          </cell>
          <cell r="FM26">
            <v>6.38</v>
          </cell>
          <cell r="FN26">
            <v>6.38</v>
          </cell>
          <cell r="FO26">
            <v>6.38</v>
          </cell>
          <cell r="FP26">
            <v>6.37</v>
          </cell>
          <cell r="FQ26">
            <v>6.37</v>
          </cell>
          <cell r="FR26">
            <v>6.37</v>
          </cell>
          <cell r="FS26">
            <v>6.37</v>
          </cell>
          <cell r="FT26">
            <v>6.37</v>
          </cell>
          <cell r="FU26">
            <v>6.37</v>
          </cell>
          <cell r="FV26">
            <v>6.37</v>
          </cell>
          <cell r="FW26">
            <v>6.37</v>
          </cell>
          <cell r="FX26">
            <v>6.37</v>
          </cell>
          <cell r="FY26">
            <v>6.37</v>
          </cell>
          <cell r="FZ26">
            <v>6.37</v>
          </cell>
          <cell r="GA26">
            <v>6.37</v>
          </cell>
          <cell r="GB26">
            <v>6.37</v>
          </cell>
          <cell r="GC26">
            <v>6.37</v>
          </cell>
          <cell r="GD26">
            <v>6.37</v>
          </cell>
          <cell r="GE26">
            <v>6.37</v>
          </cell>
          <cell r="GF26">
            <v>6.37</v>
          </cell>
          <cell r="GG26">
            <v>6.37</v>
          </cell>
          <cell r="GH26">
            <v>6.37</v>
          </cell>
          <cell r="GI26">
            <v>6.38</v>
          </cell>
          <cell r="GJ26">
            <v>6.37</v>
          </cell>
          <cell r="GK26">
            <v>6.37</v>
          </cell>
          <cell r="GL26">
            <v>6.38</v>
          </cell>
          <cell r="GM26">
            <v>6.38</v>
          </cell>
          <cell r="GN26">
            <v>6.38</v>
          </cell>
          <cell r="GO26">
            <v>6.38</v>
          </cell>
          <cell r="GP26">
            <v>6.38</v>
          </cell>
          <cell r="GQ26">
            <v>6.38</v>
          </cell>
          <cell r="GR26">
            <v>6.38</v>
          </cell>
          <cell r="GS26">
            <v>6.38</v>
          </cell>
          <cell r="GT26">
            <v>6.38</v>
          </cell>
          <cell r="GU26">
            <v>6.38</v>
          </cell>
          <cell r="GV26">
            <v>6.37</v>
          </cell>
          <cell r="GW26">
            <v>6.37</v>
          </cell>
          <cell r="GX26">
            <v>6.37</v>
          </cell>
          <cell r="GY26">
            <v>6.37</v>
          </cell>
          <cell r="GZ26">
            <v>6.37</v>
          </cell>
          <cell r="HA26">
            <v>6.37</v>
          </cell>
          <cell r="HB26">
            <v>6.37</v>
          </cell>
          <cell r="HC26">
            <v>6.37</v>
          </cell>
          <cell r="HD26">
            <v>6.37</v>
          </cell>
          <cell r="HE26">
            <v>6.3599999999999994</v>
          </cell>
          <cell r="HF26">
            <v>6.3599999999999994</v>
          </cell>
          <cell r="HG26">
            <v>6.3599999999999994</v>
          </cell>
          <cell r="HH26">
            <v>6.35</v>
          </cell>
          <cell r="HI26">
            <v>6.35</v>
          </cell>
        </row>
        <row r="27">
          <cell r="B27" t="str">
            <v>ND</v>
          </cell>
          <cell r="C27" t="str">
            <v>ND</v>
          </cell>
          <cell r="D27" t="str">
            <v>ND</v>
          </cell>
          <cell r="E27" t="str">
            <v>ND</v>
          </cell>
          <cell r="F27" t="str">
            <v>ND</v>
          </cell>
          <cell r="G27" t="str">
            <v>ND</v>
          </cell>
          <cell r="H27" t="str">
            <v>ND</v>
          </cell>
          <cell r="I27" t="str">
            <v>ND</v>
          </cell>
          <cell r="J27" t="str">
            <v>ND</v>
          </cell>
          <cell r="K27" t="str">
            <v>ND</v>
          </cell>
          <cell r="L27" t="str">
            <v>ND</v>
          </cell>
          <cell r="M27" t="str">
            <v>ND</v>
          </cell>
          <cell r="N27" t="str">
            <v>ND</v>
          </cell>
          <cell r="O27" t="str">
            <v>ND</v>
          </cell>
          <cell r="P27" t="str">
            <v>ND</v>
          </cell>
          <cell r="Q27" t="str">
            <v>ND</v>
          </cell>
          <cell r="R27" t="str">
            <v>ND</v>
          </cell>
          <cell r="S27" t="str">
            <v>ND</v>
          </cell>
          <cell r="T27" t="str">
            <v>ND</v>
          </cell>
          <cell r="U27" t="str">
            <v>ND</v>
          </cell>
          <cell r="V27" t="str">
            <v>ND</v>
          </cell>
          <cell r="W27" t="str">
            <v>ND</v>
          </cell>
          <cell r="X27" t="str">
            <v>ND</v>
          </cell>
          <cell r="Y27" t="str">
            <v>ND</v>
          </cell>
          <cell r="Z27" t="str">
            <v>ND</v>
          </cell>
          <cell r="AA27" t="str">
            <v>ND</v>
          </cell>
          <cell r="AB27" t="str">
            <v>ND</v>
          </cell>
          <cell r="AC27" t="str">
            <v>ND</v>
          </cell>
          <cell r="AD27">
            <v>5.3</v>
          </cell>
          <cell r="AE27">
            <v>5.5</v>
          </cell>
          <cell r="AF27">
            <v>5.48</v>
          </cell>
          <cell r="AG27">
            <v>5.6</v>
          </cell>
          <cell r="AH27">
            <v>5.48</v>
          </cell>
          <cell r="AI27">
            <v>5.5</v>
          </cell>
          <cell r="AJ27">
            <v>5.48</v>
          </cell>
          <cell r="AK27">
            <v>5.13</v>
          </cell>
          <cell r="AL27">
            <v>4.8099999999999996</v>
          </cell>
          <cell r="AM27">
            <v>4.84</v>
          </cell>
          <cell r="AN27">
            <v>5.17</v>
          </cell>
          <cell r="AO27">
            <v>5.54</v>
          </cell>
          <cell r="AP27">
            <v>5.76</v>
          </cell>
          <cell r="AQ27">
            <v>6.32</v>
          </cell>
          <cell r="AR27">
            <v>6.48</v>
          </cell>
          <cell r="AS27">
            <v>6.49</v>
          </cell>
          <cell r="AT27">
            <v>5.38</v>
          </cell>
          <cell r="AU27">
            <v>4.2</v>
          </cell>
          <cell r="AV27">
            <v>3.4</v>
          </cell>
          <cell r="AW27">
            <v>2.09</v>
          </cell>
          <cell r="AX27">
            <v>1.75</v>
          </cell>
          <cell r="AY27">
            <v>1.75</v>
          </cell>
          <cell r="AZ27">
            <v>1.73</v>
          </cell>
          <cell r="BA27">
            <v>1.46</v>
          </cell>
          <cell r="BB27">
            <v>1.23</v>
          </cell>
          <cell r="BC27">
            <v>1.1599999999999999</v>
          </cell>
          <cell r="BD27">
            <v>1.02</v>
          </cell>
          <cell r="BE27">
            <v>1.02</v>
          </cell>
          <cell r="BF27">
            <v>0.99</v>
          </cell>
          <cell r="BG27">
            <v>1.04</v>
          </cell>
          <cell r="BH27">
            <v>1.48</v>
          </cell>
          <cell r="BI27">
            <v>2.0099999999999998</v>
          </cell>
          <cell r="BJ27">
            <v>2.5</v>
          </cell>
          <cell r="BK27">
            <v>2.97</v>
          </cell>
          <cell r="BL27">
            <v>3.46</v>
          </cell>
          <cell r="BM27">
            <v>4.03</v>
          </cell>
          <cell r="BN27">
            <v>4.4800000000000004</v>
          </cell>
          <cell r="BO27">
            <v>4.96</v>
          </cell>
          <cell r="BP27">
            <v>5.22</v>
          </cell>
          <cell r="BQ27">
            <v>5.21</v>
          </cell>
          <cell r="BR27">
            <v>5.22</v>
          </cell>
          <cell r="BS27">
            <v>5.23</v>
          </cell>
          <cell r="BT27">
            <v>5.14</v>
          </cell>
          <cell r="BU27">
            <v>4.4800000000000004</v>
          </cell>
          <cell r="BV27">
            <v>2.96</v>
          </cell>
          <cell r="BW27">
            <v>2.08</v>
          </cell>
          <cell r="BX27">
            <v>2.0699999999999998</v>
          </cell>
          <cell r="BY27">
            <v>0.8</v>
          </cell>
          <cell r="BZ27">
            <v>0.22</v>
          </cell>
          <cell r="CA27">
            <v>0.21</v>
          </cell>
          <cell r="CB27">
            <v>0.16</v>
          </cell>
          <cell r="CC27">
            <v>0.13</v>
          </cell>
          <cell r="CD27">
            <v>0.14000000000000001</v>
          </cell>
          <cell r="CE27">
            <v>0.2</v>
          </cell>
          <cell r="CF27">
            <v>0.2</v>
          </cell>
          <cell r="CG27">
            <v>0.2</v>
          </cell>
          <cell r="CH27">
            <v>0.18</v>
          </cell>
          <cell r="CI27">
            <v>0.12</v>
          </cell>
          <cell r="CJ27">
            <v>0.09</v>
          </cell>
          <cell r="CK27">
            <v>0.1</v>
          </cell>
          <cell r="CL27">
            <v>0.11</v>
          </cell>
          <cell r="CM27">
            <v>0.13</v>
          </cell>
          <cell r="CN27">
            <v>0.13</v>
          </cell>
          <cell r="CO27">
            <v>0.14000000000000001</v>
          </cell>
          <cell r="CP27">
            <v>0.11</v>
          </cell>
          <cell r="CQ27">
            <v>7.0000000000000007E-2</v>
          </cell>
          <cell r="CR27">
            <v>0.15</v>
          </cell>
          <cell r="CS27">
            <v>0.17</v>
          </cell>
          <cell r="CT27">
            <v>0.17</v>
          </cell>
          <cell r="CU27">
            <v>0.16</v>
          </cell>
          <cell r="CV27">
            <v>0.15</v>
          </cell>
          <cell r="CW27">
            <v>0.15</v>
          </cell>
          <cell r="CX27">
            <v>0.35</v>
          </cell>
          <cell r="CY27">
            <v>0.69</v>
          </cell>
          <cell r="CZ27">
            <v>1.1499999999999999</v>
          </cell>
          <cell r="DA27">
            <v>1.68</v>
          </cell>
          <cell r="DB27">
            <v>2.33</v>
          </cell>
          <cell r="DC27">
            <v>2.87</v>
          </cell>
          <cell r="DD27">
            <v>3.16</v>
          </cell>
          <cell r="DE27">
            <v>3.41</v>
          </cell>
          <cell r="DF27">
            <v>3.55</v>
          </cell>
          <cell r="DG27">
            <v>3.74</v>
          </cell>
          <cell r="DH27">
            <v>3.74</v>
          </cell>
          <cell r="DI27">
            <v>3.65</v>
          </cell>
          <cell r="DJ27">
            <v>3.57</v>
          </cell>
          <cell r="DK27">
            <v>3.55</v>
          </cell>
          <cell r="DL27">
            <v>3.55</v>
          </cell>
          <cell r="DM27">
            <v>3.55</v>
          </cell>
          <cell r="DN27">
            <v>3.55</v>
          </cell>
          <cell r="DO27">
            <v>3.52</v>
          </cell>
          <cell r="DP27">
            <v>3.51</v>
          </cell>
          <cell r="DQ27">
            <v>3.55</v>
          </cell>
          <cell r="DR27">
            <v>3.59</v>
          </cell>
          <cell r="DS27">
            <v>3.64</v>
          </cell>
          <cell r="DT27">
            <v>3.67</v>
          </cell>
          <cell r="DU27">
            <v>3.71</v>
          </cell>
          <cell r="DV27">
            <v>3.76</v>
          </cell>
          <cell r="DW27">
            <v>3.8</v>
          </cell>
          <cell r="DX27">
            <v>3.84</v>
          </cell>
          <cell r="DY27">
            <v>3.86</v>
          </cell>
          <cell r="DZ27">
            <v>3.9</v>
          </cell>
          <cell r="EA27">
            <v>3.92</v>
          </cell>
          <cell r="EB27">
            <v>3.93</v>
          </cell>
          <cell r="EC27">
            <v>3.94</v>
          </cell>
          <cell r="ED27">
            <v>3.95</v>
          </cell>
          <cell r="EE27">
            <v>3.94</v>
          </cell>
          <cell r="EF27">
            <v>3.92</v>
          </cell>
          <cell r="EG27">
            <v>3.9</v>
          </cell>
          <cell r="EH27">
            <v>3.9</v>
          </cell>
          <cell r="EI27">
            <v>3.88</v>
          </cell>
          <cell r="EJ27">
            <v>3.88</v>
          </cell>
          <cell r="EK27">
            <v>3.87</v>
          </cell>
          <cell r="EL27">
            <v>3.86</v>
          </cell>
          <cell r="EM27">
            <v>3.86</v>
          </cell>
          <cell r="EN27">
            <v>3.85</v>
          </cell>
          <cell r="EO27">
            <v>3.85</v>
          </cell>
          <cell r="EP27">
            <v>3.85</v>
          </cell>
          <cell r="EQ27">
            <v>3.86</v>
          </cell>
          <cell r="ER27">
            <v>3.86</v>
          </cell>
          <cell r="ES27">
            <v>3.87</v>
          </cell>
          <cell r="ET27">
            <v>3.88</v>
          </cell>
          <cell r="EU27">
            <v>3.88</v>
          </cell>
          <cell r="EV27">
            <v>3.89</v>
          </cell>
          <cell r="EW27">
            <v>3.89</v>
          </cell>
          <cell r="EX27">
            <v>3.9</v>
          </cell>
          <cell r="EY27">
            <v>3.9</v>
          </cell>
          <cell r="EZ27">
            <v>3.91</v>
          </cell>
          <cell r="FA27">
            <v>3.91</v>
          </cell>
          <cell r="FB27">
            <v>3.91</v>
          </cell>
          <cell r="FC27">
            <v>3.92</v>
          </cell>
          <cell r="FD27">
            <v>3.92</v>
          </cell>
          <cell r="FE27">
            <v>3.92</v>
          </cell>
          <cell r="FF27">
            <v>3.85</v>
          </cell>
          <cell r="FG27">
            <v>3.83</v>
          </cell>
          <cell r="FH27">
            <v>3.83</v>
          </cell>
          <cell r="FI27">
            <v>3.83</v>
          </cell>
          <cell r="FJ27">
            <v>3.83</v>
          </cell>
          <cell r="FK27">
            <v>3.83</v>
          </cell>
          <cell r="FL27">
            <v>3.83</v>
          </cell>
          <cell r="FM27">
            <v>3.83</v>
          </cell>
          <cell r="FN27">
            <v>3.83</v>
          </cell>
          <cell r="FO27">
            <v>3.83</v>
          </cell>
          <cell r="FP27">
            <v>3.83</v>
          </cell>
          <cell r="FQ27">
            <v>3.83</v>
          </cell>
          <cell r="FR27">
            <v>3.83</v>
          </cell>
          <cell r="FS27">
            <v>3.83</v>
          </cell>
          <cell r="FT27">
            <v>3.82</v>
          </cell>
          <cell r="FU27">
            <v>3.82</v>
          </cell>
          <cell r="FV27">
            <v>3.82</v>
          </cell>
          <cell r="FW27">
            <v>3.82</v>
          </cell>
          <cell r="FX27">
            <v>3.82</v>
          </cell>
          <cell r="FY27">
            <v>3.82</v>
          </cell>
          <cell r="FZ27">
            <v>3.82</v>
          </cell>
          <cell r="GA27">
            <v>3.82</v>
          </cell>
          <cell r="GB27">
            <v>3.82</v>
          </cell>
          <cell r="GC27">
            <v>3.82</v>
          </cell>
          <cell r="GD27">
            <v>3.82</v>
          </cell>
          <cell r="GE27">
            <v>3.82</v>
          </cell>
          <cell r="GF27">
            <v>3.82</v>
          </cell>
          <cell r="GG27">
            <v>3.82</v>
          </cell>
          <cell r="GH27">
            <v>3.82</v>
          </cell>
          <cell r="GI27">
            <v>3.82</v>
          </cell>
          <cell r="GJ27">
            <v>3.82</v>
          </cell>
          <cell r="GK27">
            <v>3.81</v>
          </cell>
          <cell r="GL27">
            <v>3.81</v>
          </cell>
          <cell r="GM27">
            <v>3.81</v>
          </cell>
          <cell r="GN27">
            <v>3.81</v>
          </cell>
          <cell r="GO27">
            <v>3.81</v>
          </cell>
          <cell r="GP27">
            <v>3.81</v>
          </cell>
          <cell r="GQ27">
            <v>3.81</v>
          </cell>
          <cell r="GR27">
            <v>3.81</v>
          </cell>
          <cell r="GS27">
            <v>3.81</v>
          </cell>
          <cell r="GT27">
            <v>3.81</v>
          </cell>
          <cell r="GU27">
            <v>3.81</v>
          </cell>
          <cell r="GV27">
            <v>3.8</v>
          </cell>
          <cell r="GW27">
            <v>3.8</v>
          </cell>
          <cell r="GX27">
            <v>3.8</v>
          </cell>
          <cell r="GY27">
            <v>3.8</v>
          </cell>
          <cell r="GZ27">
            <v>3.8</v>
          </cell>
          <cell r="HA27">
            <v>3.8</v>
          </cell>
          <cell r="HB27">
            <v>3.75</v>
          </cell>
          <cell r="HC27">
            <v>3.74</v>
          </cell>
          <cell r="HD27">
            <v>3.74</v>
          </cell>
          <cell r="HE27">
            <v>3.74</v>
          </cell>
          <cell r="HF27">
            <v>3.74</v>
          </cell>
          <cell r="HG27">
            <v>3.73</v>
          </cell>
          <cell r="HH27">
            <v>3.73</v>
          </cell>
          <cell r="HI27">
            <v>3.73</v>
          </cell>
        </row>
        <row r="28">
          <cell r="B28">
            <v>7.76</v>
          </cell>
          <cell r="C28">
            <v>7.75</v>
          </cell>
          <cell r="D28">
            <v>7.48</v>
          </cell>
          <cell r="E28">
            <v>6.99</v>
          </cell>
          <cell r="F28">
            <v>6.02</v>
          </cell>
          <cell r="G28">
            <v>5.56</v>
          </cell>
          <cell r="H28">
            <v>5.38</v>
          </cell>
          <cell r="I28">
            <v>4.54</v>
          </cell>
          <cell r="J28">
            <v>3.89</v>
          </cell>
          <cell r="K28">
            <v>3.68</v>
          </cell>
          <cell r="L28">
            <v>3.08</v>
          </cell>
          <cell r="M28">
            <v>3.07</v>
          </cell>
          <cell r="N28">
            <v>2.96</v>
          </cell>
          <cell r="O28">
            <v>2.97</v>
          </cell>
          <cell r="P28">
            <v>3</v>
          </cell>
          <cell r="Q28">
            <v>3.06</v>
          </cell>
          <cell r="R28">
            <v>3.24</v>
          </cell>
          <cell r="S28">
            <v>3.99</v>
          </cell>
          <cell r="T28">
            <v>4.4800000000000004</v>
          </cell>
          <cell r="U28">
            <v>5.28</v>
          </cell>
          <cell r="V28">
            <v>5.74</v>
          </cell>
          <cell r="W28">
            <v>5.6</v>
          </cell>
          <cell r="X28">
            <v>5.37</v>
          </cell>
          <cell r="Y28">
            <v>5.26</v>
          </cell>
          <cell r="Z28">
            <v>4.93</v>
          </cell>
          <cell r="AA28">
            <v>5.0199999999999996</v>
          </cell>
          <cell r="AB28">
            <v>5.0999999999999996</v>
          </cell>
          <cell r="AC28">
            <v>4.9800000000000004</v>
          </cell>
          <cell r="AD28">
            <v>5.0599999999999996</v>
          </cell>
          <cell r="AE28">
            <v>5.05</v>
          </cell>
          <cell r="AF28">
            <v>5.05</v>
          </cell>
          <cell r="AG28">
            <v>5.09</v>
          </cell>
          <cell r="AH28">
            <v>5.05</v>
          </cell>
          <cell r="AI28">
            <v>4.9800000000000004</v>
          </cell>
          <cell r="AJ28">
            <v>4.82</v>
          </cell>
          <cell r="AK28">
            <v>4.25</v>
          </cell>
          <cell r="AL28">
            <v>4.41</v>
          </cell>
          <cell r="AM28">
            <v>4.45</v>
          </cell>
          <cell r="AN28">
            <v>4.6500000000000004</v>
          </cell>
          <cell r="AO28">
            <v>5.04</v>
          </cell>
          <cell r="AP28">
            <v>5.52</v>
          </cell>
          <cell r="AQ28">
            <v>5.71</v>
          </cell>
          <cell r="AR28">
            <v>6.02</v>
          </cell>
          <cell r="AS28">
            <v>6.02</v>
          </cell>
          <cell r="AT28">
            <v>4.82</v>
          </cell>
          <cell r="AU28">
            <v>3.66</v>
          </cell>
          <cell r="AV28">
            <v>3.17</v>
          </cell>
          <cell r="AW28">
            <v>1.91</v>
          </cell>
          <cell r="AX28">
            <v>1.72</v>
          </cell>
          <cell r="AY28">
            <v>1.72</v>
          </cell>
          <cell r="AZ28">
            <v>1.64</v>
          </cell>
          <cell r="BA28">
            <v>1.33</v>
          </cell>
          <cell r="BB28">
            <v>1.1599999999999999</v>
          </cell>
          <cell r="BC28">
            <v>1.04</v>
          </cell>
          <cell r="BD28">
            <v>0.93</v>
          </cell>
          <cell r="BE28">
            <v>0.92</v>
          </cell>
          <cell r="BF28">
            <v>0.92</v>
          </cell>
          <cell r="BG28">
            <v>1.08</v>
          </cell>
          <cell r="BH28">
            <v>1.49</v>
          </cell>
          <cell r="BI28">
            <v>2.0099999999999998</v>
          </cell>
          <cell r="BJ28">
            <v>2.54</v>
          </cell>
          <cell r="BK28">
            <v>2.86</v>
          </cell>
          <cell r="BL28">
            <v>3.36</v>
          </cell>
          <cell r="BM28">
            <v>3.83</v>
          </cell>
          <cell r="BN28">
            <v>4.3899999999999997</v>
          </cell>
          <cell r="BO28">
            <v>4.7</v>
          </cell>
          <cell r="BP28">
            <v>4.91</v>
          </cell>
          <cell r="BQ28">
            <v>4.9000000000000004</v>
          </cell>
          <cell r="BR28">
            <v>4.9800000000000004</v>
          </cell>
          <cell r="BS28">
            <v>4.74</v>
          </cell>
          <cell r="BT28">
            <v>4.3</v>
          </cell>
          <cell r="BU28">
            <v>3.39</v>
          </cell>
          <cell r="BV28">
            <v>2.04</v>
          </cell>
          <cell r="BW28">
            <v>1.63</v>
          </cell>
          <cell r="BX28">
            <v>1.49</v>
          </cell>
          <cell r="BY28">
            <v>0.3</v>
          </cell>
          <cell r="BZ28">
            <v>0.21</v>
          </cell>
          <cell r="CA28">
            <v>0.17</v>
          </cell>
          <cell r="CB28">
            <v>0.16</v>
          </cell>
          <cell r="CC28">
            <v>0.06</v>
          </cell>
          <cell r="CD28">
            <v>0.11</v>
          </cell>
          <cell r="CE28">
            <v>0.15</v>
          </cell>
          <cell r="CF28">
            <v>0.16</v>
          </cell>
          <cell r="CG28">
            <v>0.14000000000000001</v>
          </cell>
          <cell r="CH28">
            <v>0.13</v>
          </cell>
          <cell r="CI28">
            <v>0.05</v>
          </cell>
          <cell r="CJ28">
            <v>0.02</v>
          </cell>
          <cell r="CK28">
            <v>0.01</v>
          </cell>
          <cell r="CL28">
            <v>7.0000000000000007E-2</v>
          </cell>
          <cell r="CM28">
            <v>0.09</v>
          </cell>
          <cell r="CN28">
            <v>0.1</v>
          </cell>
          <cell r="CO28">
            <v>0.09</v>
          </cell>
          <cell r="CP28">
            <v>0.09</v>
          </cell>
          <cell r="CQ28">
            <v>0.05</v>
          </cell>
          <cell r="CR28">
            <v>0.13</v>
          </cell>
          <cell r="CS28">
            <v>0.16</v>
          </cell>
          <cell r="CT28">
            <v>0.16</v>
          </cell>
          <cell r="CU28">
            <v>0.16</v>
          </cell>
          <cell r="CV28">
            <v>0.17</v>
          </cell>
          <cell r="CW28">
            <v>0.21</v>
          </cell>
          <cell r="CX28">
            <v>0.32</v>
          </cell>
          <cell r="CY28">
            <v>0.69</v>
          </cell>
          <cell r="CZ28">
            <v>1.1399999999999999</v>
          </cell>
          <cell r="DA28">
            <v>1.67</v>
          </cell>
          <cell r="DB28">
            <v>2.31</v>
          </cell>
          <cell r="DC28">
            <v>2.85</v>
          </cell>
          <cell r="DD28">
            <v>3.15</v>
          </cell>
          <cell r="DE28">
            <v>3.4</v>
          </cell>
          <cell r="DF28">
            <v>3.54</v>
          </cell>
          <cell r="DG28">
            <v>3.74</v>
          </cell>
          <cell r="DH28">
            <v>3.75</v>
          </cell>
          <cell r="DI28">
            <v>3.67</v>
          </cell>
          <cell r="DJ28">
            <v>3.59</v>
          </cell>
          <cell r="DK28">
            <v>3.57</v>
          </cell>
          <cell r="DL28">
            <v>3.57</v>
          </cell>
          <cell r="DM28">
            <v>3.58</v>
          </cell>
          <cell r="DN28">
            <v>3.58</v>
          </cell>
          <cell r="DO28">
            <v>3.56</v>
          </cell>
          <cell r="DP28">
            <v>3.54</v>
          </cell>
          <cell r="DQ28">
            <v>3.59</v>
          </cell>
          <cell r="DR28">
            <v>3.63</v>
          </cell>
          <cell r="DS28">
            <v>3.67</v>
          </cell>
          <cell r="DT28">
            <v>3.71</v>
          </cell>
          <cell r="DU28">
            <v>3.75</v>
          </cell>
          <cell r="DV28">
            <v>3.8</v>
          </cell>
          <cell r="DW28">
            <v>3.84</v>
          </cell>
          <cell r="DX28">
            <v>3.87</v>
          </cell>
          <cell r="DY28">
            <v>3.9</v>
          </cell>
          <cell r="DZ28">
            <v>3.93</v>
          </cell>
          <cell r="EA28">
            <v>3.96</v>
          </cell>
          <cell r="EB28">
            <v>3.97</v>
          </cell>
          <cell r="EC28">
            <v>3.97</v>
          </cell>
          <cell r="ED28">
            <v>3.98</v>
          </cell>
          <cell r="EE28">
            <v>3.97</v>
          </cell>
          <cell r="EF28">
            <v>3.95</v>
          </cell>
          <cell r="EG28">
            <v>3.94</v>
          </cell>
          <cell r="EH28">
            <v>3.93</v>
          </cell>
          <cell r="EI28">
            <v>3.92</v>
          </cell>
          <cell r="EJ28">
            <v>3.91</v>
          </cell>
          <cell r="EK28">
            <v>3.9</v>
          </cell>
          <cell r="EL28">
            <v>3.9</v>
          </cell>
          <cell r="EM28">
            <v>3.89</v>
          </cell>
          <cell r="EN28">
            <v>3.88</v>
          </cell>
          <cell r="EO28">
            <v>3.88</v>
          </cell>
          <cell r="EP28">
            <v>3.88</v>
          </cell>
          <cell r="EQ28">
            <v>3.89</v>
          </cell>
          <cell r="ER28">
            <v>3.9</v>
          </cell>
          <cell r="ES28">
            <v>3.9</v>
          </cell>
          <cell r="ET28">
            <v>3.91</v>
          </cell>
          <cell r="EU28">
            <v>3.92</v>
          </cell>
          <cell r="EV28">
            <v>3.92</v>
          </cell>
          <cell r="EW28">
            <v>3.93</v>
          </cell>
          <cell r="EX28">
            <v>3.93</v>
          </cell>
          <cell r="EY28">
            <v>3.94</v>
          </cell>
          <cell r="EZ28">
            <v>3.94</v>
          </cell>
          <cell r="FA28">
            <v>3.94</v>
          </cell>
          <cell r="FB28">
            <v>3.95</v>
          </cell>
          <cell r="FC28">
            <v>3.95</v>
          </cell>
          <cell r="FD28">
            <v>3.95</v>
          </cell>
          <cell r="FE28">
            <v>3.96</v>
          </cell>
          <cell r="FF28">
            <v>3.88</v>
          </cell>
          <cell r="FG28">
            <v>3.87</v>
          </cell>
          <cell r="FH28">
            <v>3.86</v>
          </cell>
          <cell r="FI28">
            <v>3.86</v>
          </cell>
          <cell r="FJ28">
            <v>3.86</v>
          </cell>
          <cell r="FK28">
            <v>3.86</v>
          </cell>
          <cell r="FL28">
            <v>3.86</v>
          </cell>
          <cell r="FM28">
            <v>3.86</v>
          </cell>
          <cell r="FN28">
            <v>3.86</v>
          </cell>
          <cell r="FO28">
            <v>3.86</v>
          </cell>
          <cell r="FP28">
            <v>3.86</v>
          </cell>
          <cell r="FQ28">
            <v>3.86</v>
          </cell>
          <cell r="FR28">
            <v>3.86</v>
          </cell>
          <cell r="FS28">
            <v>3.86</v>
          </cell>
          <cell r="FT28">
            <v>3.86</v>
          </cell>
          <cell r="FU28">
            <v>3.86</v>
          </cell>
          <cell r="FV28">
            <v>3.86</v>
          </cell>
          <cell r="FW28">
            <v>3.86</v>
          </cell>
          <cell r="FX28">
            <v>3.86</v>
          </cell>
          <cell r="FY28">
            <v>3.86</v>
          </cell>
          <cell r="FZ28">
            <v>3.86</v>
          </cell>
          <cell r="GA28">
            <v>3.85</v>
          </cell>
          <cell r="GB28">
            <v>3.85</v>
          </cell>
          <cell r="GC28">
            <v>3.85</v>
          </cell>
          <cell r="GD28">
            <v>3.85</v>
          </cell>
          <cell r="GE28">
            <v>3.85</v>
          </cell>
          <cell r="GF28">
            <v>3.85</v>
          </cell>
          <cell r="GG28">
            <v>3.85</v>
          </cell>
          <cell r="GH28">
            <v>3.85</v>
          </cell>
          <cell r="GI28">
            <v>3.85</v>
          </cell>
          <cell r="GJ28">
            <v>3.85</v>
          </cell>
          <cell r="GK28">
            <v>3.85</v>
          </cell>
          <cell r="GL28">
            <v>3.85</v>
          </cell>
          <cell r="GM28">
            <v>3.85</v>
          </cell>
          <cell r="GN28">
            <v>3.85</v>
          </cell>
          <cell r="GO28">
            <v>3.85</v>
          </cell>
          <cell r="GP28">
            <v>3.84</v>
          </cell>
          <cell r="GQ28">
            <v>3.84</v>
          </cell>
          <cell r="GR28">
            <v>3.84</v>
          </cell>
          <cell r="GS28">
            <v>3.84</v>
          </cell>
          <cell r="GT28">
            <v>3.84</v>
          </cell>
          <cell r="GU28">
            <v>3.84</v>
          </cell>
          <cell r="GV28">
            <v>3.84</v>
          </cell>
          <cell r="GW28">
            <v>3.84</v>
          </cell>
          <cell r="GX28">
            <v>3.84</v>
          </cell>
          <cell r="GY28">
            <v>3.83</v>
          </cell>
          <cell r="GZ28">
            <v>3.83</v>
          </cell>
          <cell r="HA28">
            <v>3.83</v>
          </cell>
          <cell r="HB28">
            <v>3.78</v>
          </cell>
          <cell r="HC28">
            <v>3.78</v>
          </cell>
          <cell r="HD28">
            <v>3.77</v>
          </cell>
          <cell r="HE28">
            <v>3.77</v>
          </cell>
          <cell r="HF28">
            <v>3.77</v>
          </cell>
          <cell r="HG28">
            <v>3.77</v>
          </cell>
          <cell r="HH28">
            <v>3.77</v>
          </cell>
          <cell r="HI28">
            <v>3.76</v>
          </cell>
        </row>
        <row r="29">
          <cell r="B29">
            <v>7.7</v>
          </cell>
          <cell r="C29">
            <v>7.74</v>
          </cell>
          <cell r="D29">
            <v>7.41</v>
          </cell>
          <cell r="E29">
            <v>6.96</v>
          </cell>
          <cell r="F29">
            <v>6.04</v>
          </cell>
          <cell r="G29">
            <v>5.69</v>
          </cell>
          <cell r="H29">
            <v>5.45</v>
          </cell>
          <cell r="I29">
            <v>4.58</v>
          </cell>
          <cell r="J29">
            <v>3.99</v>
          </cell>
          <cell r="K29">
            <v>3.8</v>
          </cell>
          <cell r="L29">
            <v>3.15</v>
          </cell>
          <cell r="M29">
            <v>3.25</v>
          </cell>
          <cell r="N29">
            <v>3.09</v>
          </cell>
          <cell r="O29">
            <v>3.08</v>
          </cell>
          <cell r="P29">
            <v>3.12</v>
          </cell>
          <cell r="Q29">
            <v>3.2</v>
          </cell>
          <cell r="R29">
            <v>3.45</v>
          </cell>
          <cell r="S29">
            <v>4.41</v>
          </cell>
          <cell r="T29">
            <v>4.8899999999999997</v>
          </cell>
          <cell r="U29">
            <v>5.77</v>
          </cell>
          <cell r="V29">
            <v>6.04</v>
          </cell>
          <cell r="W29">
            <v>5.62</v>
          </cell>
          <cell r="X29">
            <v>5.36</v>
          </cell>
          <cell r="Y29">
            <v>5.24</v>
          </cell>
          <cell r="Z29">
            <v>4.88</v>
          </cell>
          <cell r="AA29">
            <v>5.14</v>
          </cell>
          <cell r="AB29">
            <v>5.22</v>
          </cell>
          <cell r="AC29">
            <v>5.07</v>
          </cell>
          <cell r="AD29">
            <v>5.14</v>
          </cell>
          <cell r="AE29">
            <v>5.27</v>
          </cell>
          <cell r="AF29">
            <v>5.13</v>
          </cell>
          <cell r="AG29">
            <v>5.17</v>
          </cell>
          <cell r="AH29">
            <v>5.05</v>
          </cell>
          <cell r="AI29">
            <v>5.1100000000000003</v>
          </cell>
          <cell r="AJ29">
            <v>4.87</v>
          </cell>
          <cell r="AK29">
            <v>4.29</v>
          </cell>
          <cell r="AL29">
            <v>4.41</v>
          </cell>
          <cell r="AM29">
            <v>4.58</v>
          </cell>
          <cell r="AN29">
            <v>4.78</v>
          </cell>
          <cell r="AO29">
            <v>5.21</v>
          </cell>
          <cell r="AP29">
            <v>5.69</v>
          </cell>
          <cell r="AQ29">
            <v>5.96</v>
          </cell>
          <cell r="AR29">
            <v>6.02</v>
          </cell>
          <cell r="AS29">
            <v>5.93</v>
          </cell>
          <cell r="AT29">
            <v>4.6500000000000004</v>
          </cell>
          <cell r="AU29">
            <v>3.64</v>
          </cell>
          <cell r="AV29">
            <v>3.12</v>
          </cell>
          <cell r="AW29">
            <v>1.93</v>
          </cell>
          <cell r="AX29">
            <v>1.85</v>
          </cell>
          <cell r="AY29">
            <v>1.86</v>
          </cell>
          <cell r="AZ29">
            <v>1.63</v>
          </cell>
          <cell r="BA29">
            <v>1.36</v>
          </cell>
          <cell r="BB29">
            <v>1.17</v>
          </cell>
          <cell r="BC29">
            <v>1.05</v>
          </cell>
          <cell r="BD29">
            <v>1</v>
          </cell>
          <cell r="BE29">
            <v>1</v>
          </cell>
          <cell r="BF29">
            <v>0.98</v>
          </cell>
          <cell r="BG29">
            <v>1.33</v>
          </cell>
          <cell r="BH29">
            <v>1.75</v>
          </cell>
          <cell r="BI29">
            <v>2.23</v>
          </cell>
          <cell r="BJ29">
            <v>2.79</v>
          </cell>
          <cell r="BK29">
            <v>3.09</v>
          </cell>
          <cell r="BL29">
            <v>3.58</v>
          </cell>
          <cell r="BM29">
            <v>4.1100000000000003</v>
          </cell>
          <cell r="BN29">
            <v>4.4800000000000004</v>
          </cell>
          <cell r="BO29">
            <v>4.84</v>
          </cell>
          <cell r="BP29">
            <v>4.97</v>
          </cell>
          <cell r="BQ29">
            <v>4.92</v>
          </cell>
          <cell r="BR29">
            <v>4.93</v>
          </cell>
          <cell r="BS29">
            <v>4.8</v>
          </cell>
          <cell r="BT29">
            <v>4.42</v>
          </cell>
          <cell r="BU29">
            <v>3.57</v>
          </cell>
          <cell r="BV29">
            <v>2.09</v>
          </cell>
          <cell r="BW29">
            <v>1.83</v>
          </cell>
          <cell r="BX29">
            <v>1.82</v>
          </cell>
          <cell r="BY29">
            <v>0.73</v>
          </cell>
          <cell r="BZ29">
            <v>0.39</v>
          </cell>
          <cell r="CA29">
            <v>0.32</v>
          </cell>
          <cell r="CB29">
            <v>0.25</v>
          </cell>
          <cell r="CC29">
            <v>0.16</v>
          </cell>
          <cell r="CD29">
            <v>0.18</v>
          </cell>
          <cell r="CE29">
            <v>0.22</v>
          </cell>
          <cell r="CF29">
            <v>0.19</v>
          </cell>
          <cell r="CG29">
            <v>0.18</v>
          </cell>
          <cell r="CH29">
            <v>0.17</v>
          </cell>
          <cell r="CI29">
            <v>0.1</v>
          </cell>
          <cell r="CJ29">
            <v>0.06</v>
          </cell>
          <cell r="CK29">
            <v>0.05</v>
          </cell>
          <cell r="CL29">
            <v>0.11</v>
          </cell>
          <cell r="CM29">
            <v>0.15</v>
          </cell>
          <cell r="CN29">
            <v>0.14000000000000001</v>
          </cell>
          <cell r="CO29">
            <v>0.14000000000000001</v>
          </cell>
          <cell r="CP29">
            <v>0.11</v>
          </cell>
          <cell r="CQ29">
            <v>0.09</v>
          </cell>
          <cell r="CR29">
            <v>0.18</v>
          </cell>
          <cell r="CS29">
            <v>0.22</v>
          </cell>
          <cell r="CT29">
            <v>0.3</v>
          </cell>
          <cell r="CU29">
            <v>0.31</v>
          </cell>
          <cell r="CV29">
            <v>0.32</v>
          </cell>
          <cell r="CW29">
            <v>0.36</v>
          </cell>
          <cell r="CX29">
            <v>0.46</v>
          </cell>
          <cell r="CY29">
            <v>0.79</v>
          </cell>
          <cell r="CZ29">
            <v>1.23</v>
          </cell>
          <cell r="DA29">
            <v>1.74</v>
          </cell>
          <cell r="DB29">
            <v>2.35</v>
          </cell>
          <cell r="DC29">
            <v>2.87</v>
          </cell>
          <cell r="DD29">
            <v>3.18</v>
          </cell>
          <cell r="DE29">
            <v>3.44</v>
          </cell>
          <cell r="DF29">
            <v>3.59</v>
          </cell>
          <cell r="DG29">
            <v>3.78</v>
          </cell>
          <cell r="DH29">
            <v>3.81</v>
          </cell>
          <cell r="DI29">
            <v>3.74</v>
          </cell>
          <cell r="DJ29">
            <v>3.66</v>
          </cell>
          <cell r="DK29">
            <v>3.64</v>
          </cell>
          <cell r="DL29">
            <v>3.64</v>
          </cell>
          <cell r="DM29">
            <v>3.65</v>
          </cell>
          <cell r="DN29">
            <v>3.64</v>
          </cell>
          <cell r="DO29">
            <v>3.62</v>
          </cell>
          <cell r="DP29">
            <v>3.6</v>
          </cell>
          <cell r="DQ29">
            <v>3.64</v>
          </cell>
          <cell r="DR29">
            <v>3.68</v>
          </cell>
          <cell r="DS29">
            <v>3.72</v>
          </cell>
          <cell r="DT29">
            <v>3.75</v>
          </cell>
          <cell r="DU29">
            <v>3.79</v>
          </cell>
          <cell r="DV29">
            <v>3.84</v>
          </cell>
          <cell r="DW29">
            <v>3.88</v>
          </cell>
          <cell r="DX29">
            <v>3.91</v>
          </cell>
          <cell r="DY29">
            <v>3.94</v>
          </cell>
          <cell r="DZ29">
            <v>3.97</v>
          </cell>
          <cell r="EA29">
            <v>3.99</v>
          </cell>
          <cell r="EB29">
            <v>4.01</v>
          </cell>
          <cell r="EC29">
            <v>4.01</v>
          </cell>
          <cell r="ED29">
            <v>4.0199999999999996</v>
          </cell>
          <cell r="EE29">
            <v>4.01</v>
          </cell>
          <cell r="EF29">
            <v>3.99</v>
          </cell>
          <cell r="EG29">
            <v>3.98</v>
          </cell>
          <cell r="EH29">
            <v>3.97</v>
          </cell>
          <cell r="EI29">
            <v>3.96</v>
          </cell>
          <cell r="EJ29">
            <v>3.96</v>
          </cell>
          <cell r="EK29">
            <v>3.94</v>
          </cell>
          <cell r="EL29">
            <v>3.94</v>
          </cell>
          <cell r="EM29">
            <v>3.93</v>
          </cell>
          <cell r="EN29">
            <v>3.92</v>
          </cell>
          <cell r="EO29">
            <v>3.92</v>
          </cell>
          <cell r="EP29">
            <v>3.92</v>
          </cell>
          <cell r="EQ29">
            <v>3.93</v>
          </cell>
          <cell r="ER29">
            <v>3.94</v>
          </cell>
          <cell r="ES29">
            <v>3.94</v>
          </cell>
          <cell r="ET29">
            <v>3.95</v>
          </cell>
          <cell r="EU29">
            <v>3.96</v>
          </cell>
          <cell r="EV29">
            <v>3.96</v>
          </cell>
          <cell r="EW29">
            <v>3.96</v>
          </cell>
          <cell r="EX29">
            <v>3.97</v>
          </cell>
          <cell r="EY29">
            <v>3.98</v>
          </cell>
          <cell r="EZ29">
            <v>3.98</v>
          </cell>
          <cell r="FA29">
            <v>3.98</v>
          </cell>
          <cell r="FB29">
            <v>3.99</v>
          </cell>
          <cell r="FC29">
            <v>3.99</v>
          </cell>
          <cell r="FD29">
            <v>3.99</v>
          </cell>
          <cell r="FE29">
            <v>4</v>
          </cell>
          <cell r="FF29">
            <v>3.93</v>
          </cell>
          <cell r="FG29">
            <v>3.91</v>
          </cell>
          <cell r="FH29">
            <v>3.9</v>
          </cell>
          <cell r="FI29">
            <v>3.9</v>
          </cell>
          <cell r="FJ29">
            <v>3.9</v>
          </cell>
          <cell r="FK29">
            <v>3.9</v>
          </cell>
          <cell r="FL29">
            <v>3.9</v>
          </cell>
          <cell r="FM29">
            <v>3.9</v>
          </cell>
          <cell r="FN29">
            <v>3.9</v>
          </cell>
          <cell r="FO29">
            <v>3.9</v>
          </cell>
          <cell r="FP29">
            <v>3.9</v>
          </cell>
          <cell r="FQ29">
            <v>3.9</v>
          </cell>
          <cell r="FR29">
            <v>3.9</v>
          </cell>
          <cell r="FS29">
            <v>3.9</v>
          </cell>
          <cell r="FT29">
            <v>3.9</v>
          </cell>
          <cell r="FU29">
            <v>3.9</v>
          </cell>
          <cell r="FV29">
            <v>3.9</v>
          </cell>
          <cell r="FW29">
            <v>3.9</v>
          </cell>
          <cell r="FX29">
            <v>3.9</v>
          </cell>
          <cell r="FY29">
            <v>3.9</v>
          </cell>
          <cell r="FZ29">
            <v>3.9</v>
          </cell>
          <cell r="GA29">
            <v>3.9</v>
          </cell>
          <cell r="GB29">
            <v>3.9</v>
          </cell>
          <cell r="GC29">
            <v>3.9</v>
          </cell>
          <cell r="GD29">
            <v>3.9</v>
          </cell>
          <cell r="GE29">
            <v>3.9</v>
          </cell>
          <cell r="GF29">
            <v>3.9</v>
          </cell>
          <cell r="GG29">
            <v>3.9</v>
          </cell>
          <cell r="GH29">
            <v>3.9</v>
          </cell>
          <cell r="GI29">
            <v>3.89</v>
          </cell>
          <cell r="GJ29">
            <v>3.89</v>
          </cell>
          <cell r="GK29">
            <v>3.89</v>
          </cell>
          <cell r="GL29">
            <v>3.89</v>
          </cell>
          <cell r="GM29">
            <v>3.89</v>
          </cell>
          <cell r="GN29">
            <v>3.89</v>
          </cell>
          <cell r="GO29">
            <v>3.89</v>
          </cell>
          <cell r="GP29">
            <v>3.89</v>
          </cell>
          <cell r="GQ29">
            <v>3.89</v>
          </cell>
          <cell r="GR29">
            <v>3.89</v>
          </cell>
          <cell r="GS29">
            <v>3.89</v>
          </cell>
          <cell r="GT29">
            <v>3.88</v>
          </cell>
          <cell r="GU29">
            <v>3.88</v>
          </cell>
          <cell r="GV29">
            <v>3.88</v>
          </cell>
          <cell r="GW29">
            <v>3.88</v>
          </cell>
          <cell r="GX29">
            <v>3.88</v>
          </cell>
          <cell r="GY29">
            <v>3.88</v>
          </cell>
          <cell r="GZ29">
            <v>3.88</v>
          </cell>
          <cell r="HA29">
            <v>3.88</v>
          </cell>
          <cell r="HB29">
            <v>3.85</v>
          </cell>
          <cell r="HC29">
            <v>3.84</v>
          </cell>
          <cell r="HD29">
            <v>3.84</v>
          </cell>
          <cell r="HE29">
            <v>3.84</v>
          </cell>
          <cell r="HF29">
            <v>3.83</v>
          </cell>
          <cell r="HG29">
            <v>3.83</v>
          </cell>
          <cell r="HH29">
            <v>3.83</v>
          </cell>
          <cell r="HI29">
            <v>3.83</v>
          </cell>
        </row>
        <row r="30">
          <cell r="B30">
            <v>8.1300000000000008</v>
          </cell>
          <cell r="C30">
            <v>8.27</v>
          </cell>
          <cell r="D30">
            <v>7.83</v>
          </cell>
          <cell r="E30">
            <v>7.3</v>
          </cell>
          <cell r="F30">
            <v>6.44</v>
          </cell>
          <cell r="G30">
            <v>6.24</v>
          </cell>
          <cell r="H30">
            <v>5.89</v>
          </cell>
          <cell r="I30">
            <v>4.87</v>
          </cell>
          <cell r="J30">
            <v>4.3600000000000003</v>
          </cell>
          <cell r="K30">
            <v>4.22</v>
          </cell>
          <cell r="L30">
            <v>3.42</v>
          </cell>
          <cell r="M30">
            <v>3.56</v>
          </cell>
          <cell r="N30">
            <v>3.41</v>
          </cell>
          <cell r="O30">
            <v>3.38</v>
          </cell>
          <cell r="P30">
            <v>3.42</v>
          </cell>
          <cell r="Q30">
            <v>3.53</v>
          </cell>
          <cell r="R30">
            <v>3.91</v>
          </cell>
          <cell r="S30">
            <v>5.13</v>
          </cell>
          <cell r="T30">
            <v>5.6</v>
          </cell>
          <cell r="U30">
            <v>6.6</v>
          </cell>
          <cell r="V30">
            <v>6.73</v>
          </cell>
          <cell r="W30">
            <v>5.97</v>
          </cell>
          <cell r="X30">
            <v>5.65</v>
          </cell>
          <cell r="Y30">
            <v>5.44</v>
          </cell>
          <cell r="Z30">
            <v>5.12</v>
          </cell>
          <cell r="AA30">
            <v>5.66</v>
          </cell>
          <cell r="AB30">
            <v>5.78</v>
          </cell>
          <cell r="AC30">
            <v>5.48</v>
          </cell>
          <cell r="AD30">
            <v>5.65</v>
          </cell>
          <cell r="AE30">
            <v>5.85</v>
          </cell>
          <cell r="AF30">
            <v>5.54</v>
          </cell>
          <cell r="AG30">
            <v>5.48</v>
          </cell>
          <cell r="AH30">
            <v>5.31</v>
          </cell>
          <cell r="AI30">
            <v>5.41</v>
          </cell>
          <cell r="AJ30">
            <v>5.09</v>
          </cell>
          <cell r="AK30">
            <v>4.3899999999999997</v>
          </cell>
          <cell r="AL30">
            <v>4.66</v>
          </cell>
          <cell r="AM30">
            <v>4.88</v>
          </cell>
          <cell r="AN30">
            <v>5.16</v>
          </cell>
          <cell r="AO30">
            <v>5.61</v>
          </cell>
          <cell r="AP30">
            <v>6.19</v>
          </cell>
          <cell r="AQ30">
            <v>6.22</v>
          </cell>
          <cell r="AR30">
            <v>6.13</v>
          </cell>
          <cell r="AS30">
            <v>5.9</v>
          </cell>
          <cell r="AT30">
            <v>4.5999999999999996</v>
          </cell>
          <cell r="AU30">
            <v>3.78</v>
          </cell>
          <cell r="AV30">
            <v>3.3</v>
          </cell>
          <cell r="AW30">
            <v>2.2400000000000002</v>
          </cell>
          <cell r="AX30">
            <v>2.3199999999999998</v>
          </cell>
          <cell r="AY30">
            <v>2.34</v>
          </cell>
          <cell r="AZ30">
            <v>1.81</v>
          </cell>
          <cell r="BA30">
            <v>1.53</v>
          </cell>
          <cell r="BB30">
            <v>1.3</v>
          </cell>
          <cell r="BC30">
            <v>1.1499999999999999</v>
          </cell>
          <cell r="BD30">
            <v>1.22</v>
          </cell>
          <cell r="BE30">
            <v>1.3</v>
          </cell>
          <cell r="BF30">
            <v>1.22</v>
          </cell>
          <cell r="BG30">
            <v>1.78</v>
          </cell>
          <cell r="BH30">
            <v>2.08</v>
          </cell>
          <cell r="BI30">
            <v>2.4700000000000002</v>
          </cell>
          <cell r="BJ30">
            <v>3.06</v>
          </cell>
          <cell r="BK30">
            <v>3.34</v>
          </cell>
          <cell r="BL30">
            <v>3.79</v>
          </cell>
          <cell r="BM30">
            <v>4.29</v>
          </cell>
          <cell r="BN30">
            <v>4.63</v>
          </cell>
          <cell r="BO30">
            <v>5.0199999999999996</v>
          </cell>
          <cell r="BP30">
            <v>5.09</v>
          </cell>
          <cell r="BQ30">
            <v>4.99</v>
          </cell>
          <cell r="BR30">
            <v>5.01</v>
          </cell>
          <cell r="BS30">
            <v>4.93</v>
          </cell>
          <cell r="BT30">
            <v>4.5199999999999996</v>
          </cell>
          <cell r="BU30">
            <v>3.62</v>
          </cell>
          <cell r="BV30">
            <v>2.1</v>
          </cell>
          <cell r="BW30">
            <v>2.0699999999999998</v>
          </cell>
          <cell r="BX30">
            <v>2.12</v>
          </cell>
          <cell r="BY30">
            <v>0.99</v>
          </cell>
          <cell r="BZ30">
            <v>0.56999999999999995</v>
          </cell>
          <cell r="CA30">
            <v>0.52</v>
          </cell>
          <cell r="CB30">
            <v>0.45</v>
          </cell>
          <cell r="CC30">
            <v>0.35</v>
          </cell>
          <cell r="CD30">
            <v>0.37</v>
          </cell>
          <cell r="CE30">
            <v>0.38</v>
          </cell>
          <cell r="CF30">
            <v>0.27</v>
          </cell>
          <cell r="CG30">
            <v>0.26</v>
          </cell>
          <cell r="CH30">
            <v>0.27</v>
          </cell>
          <cell r="CI30">
            <v>0.21</v>
          </cell>
          <cell r="CJ30">
            <v>0.13</v>
          </cell>
          <cell r="CK30">
            <v>0.11</v>
          </cell>
          <cell r="CL30">
            <v>0.16</v>
          </cell>
          <cell r="CM30">
            <v>0.19</v>
          </cell>
          <cell r="CN30">
            <v>0.18</v>
          </cell>
          <cell r="CO30">
            <v>0.17</v>
          </cell>
          <cell r="CP30">
            <v>0.15</v>
          </cell>
          <cell r="CQ30">
            <v>0.13</v>
          </cell>
          <cell r="CR30">
            <v>0.26</v>
          </cell>
          <cell r="CS30">
            <v>0.28000000000000003</v>
          </cell>
          <cell r="CT30">
            <v>0.38</v>
          </cell>
          <cell r="CU30">
            <v>0.42</v>
          </cell>
          <cell r="CV30">
            <v>0.49</v>
          </cell>
          <cell r="CW30">
            <v>0.57999999999999996</v>
          </cell>
          <cell r="CX30">
            <v>0.67</v>
          </cell>
          <cell r="CY30">
            <v>0.94</v>
          </cell>
          <cell r="CZ30">
            <v>1.42</v>
          </cell>
          <cell r="DA30">
            <v>1.83</v>
          </cell>
          <cell r="DB30">
            <v>2.5299999999999998</v>
          </cell>
          <cell r="DC30">
            <v>3.01</v>
          </cell>
          <cell r="DD30">
            <v>3.31</v>
          </cell>
          <cell r="DE30">
            <v>3.53</v>
          </cell>
          <cell r="DF30">
            <v>3.65</v>
          </cell>
          <cell r="DG30">
            <v>3.84</v>
          </cell>
          <cell r="DH30">
            <v>3.88</v>
          </cell>
          <cell r="DI30">
            <v>3.83</v>
          </cell>
          <cell r="DJ30">
            <v>3.77</v>
          </cell>
          <cell r="DK30">
            <v>3.74</v>
          </cell>
          <cell r="DL30">
            <v>3.75</v>
          </cell>
          <cell r="DM30">
            <v>3.72</v>
          </cell>
          <cell r="DN30">
            <v>3.7</v>
          </cell>
          <cell r="DO30">
            <v>3.68</v>
          </cell>
          <cell r="DP30">
            <v>3.69</v>
          </cell>
          <cell r="DQ30">
            <v>3.72</v>
          </cell>
          <cell r="DR30">
            <v>3.75</v>
          </cell>
          <cell r="DS30">
            <v>3.78</v>
          </cell>
          <cell r="DT30">
            <v>3.8</v>
          </cell>
          <cell r="DU30">
            <v>3.84</v>
          </cell>
          <cell r="DV30">
            <v>3.9</v>
          </cell>
          <cell r="DW30">
            <v>3.94</v>
          </cell>
          <cell r="DX30">
            <v>3.96</v>
          </cell>
          <cell r="DY30">
            <v>3.99</v>
          </cell>
          <cell r="DZ30">
            <v>4.03</v>
          </cell>
          <cell r="EA30">
            <v>4.05</v>
          </cell>
          <cell r="EB30">
            <v>4.0599999999999996</v>
          </cell>
          <cell r="EC30">
            <v>4.07</v>
          </cell>
          <cell r="ED30">
            <v>4.08</v>
          </cell>
          <cell r="EE30">
            <v>4.07</v>
          </cell>
          <cell r="EF30">
            <v>4.05</v>
          </cell>
          <cell r="EG30">
            <v>4.04</v>
          </cell>
          <cell r="EH30">
            <v>4.04</v>
          </cell>
          <cell r="EI30">
            <v>4.0199999999999996</v>
          </cell>
          <cell r="EJ30">
            <v>4.0199999999999996</v>
          </cell>
          <cell r="EK30">
            <v>4</v>
          </cell>
          <cell r="EL30">
            <v>4</v>
          </cell>
          <cell r="EM30">
            <v>3.99</v>
          </cell>
          <cell r="EN30">
            <v>3.98</v>
          </cell>
          <cell r="EO30">
            <v>3.98</v>
          </cell>
          <cell r="EP30">
            <v>3.98</v>
          </cell>
          <cell r="EQ30">
            <v>3.98</v>
          </cell>
          <cell r="ER30">
            <v>3.99</v>
          </cell>
          <cell r="ES30">
            <v>3.99</v>
          </cell>
          <cell r="ET30">
            <v>4</v>
          </cell>
          <cell r="EU30">
            <v>4</v>
          </cell>
          <cell r="EV30">
            <v>4</v>
          </cell>
          <cell r="EW30">
            <v>4</v>
          </cell>
          <cell r="EX30">
            <v>4.01</v>
          </cell>
          <cell r="EY30">
            <v>4.01</v>
          </cell>
          <cell r="EZ30">
            <v>4.0199999999999996</v>
          </cell>
          <cell r="FA30">
            <v>4.03</v>
          </cell>
          <cell r="FB30">
            <v>4.03</v>
          </cell>
          <cell r="FC30">
            <v>4.03</v>
          </cell>
          <cell r="FD30">
            <v>4.03</v>
          </cell>
          <cell r="FE30">
            <v>4.04</v>
          </cell>
          <cell r="FF30">
            <v>3.98</v>
          </cell>
          <cell r="FG30">
            <v>3.96</v>
          </cell>
          <cell r="FH30">
            <v>3.95</v>
          </cell>
          <cell r="FI30">
            <v>3.95</v>
          </cell>
          <cell r="FJ30">
            <v>3.96</v>
          </cell>
          <cell r="FK30">
            <v>3.96</v>
          </cell>
          <cell r="FL30">
            <v>3.96</v>
          </cell>
          <cell r="FM30">
            <v>3.96</v>
          </cell>
          <cell r="FN30">
            <v>3.97</v>
          </cell>
          <cell r="FO30">
            <v>3.97</v>
          </cell>
          <cell r="FP30">
            <v>3.97</v>
          </cell>
          <cell r="FQ30">
            <v>3.98</v>
          </cell>
          <cell r="FR30">
            <v>3.98</v>
          </cell>
          <cell r="FS30">
            <v>3.98</v>
          </cell>
          <cell r="FT30">
            <v>3.98</v>
          </cell>
          <cell r="FU30">
            <v>3.99</v>
          </cell>
          <cell r="FV30">
            <v>3.99</v>
          </cell>
          <cell r="FW30">
            <v>3.99</v>
          </cell>
          <cell r="FX30">
            <v>3.99</v>
          </cell>
          <cell r="FY30">
            <v>3.99</v>
          </cell>
          <cell r="FZ30">
            <v>3.99</v>
          </cell>
          <cell r="GA30">
            <v>3.99</v>
          </cell>
          <cell r="GB30">
            <v>3.99</v>
          </cell>
          <cell r="GC30">
            <v>3.99</v>
          </cell>
          <cell r="GD30">
            <v>3.98</v>
          </cell>
          <cell r="GE30">
            <v>3.98</v>
          </cell>
          <cell r="GF30">
            <v>3.98</v>
          </cell>
          <cell r="GG30">
            <v>3.98</v>
          </cell>
          <cell r="GH30">
            <v>3.98</v>
          </cell>
          <cell r="GI30">
            <v>3.98</v>
          </cell>
          <cell r="GJ30">
            <v>3.98</v>
          </cell>
          <cell r="GK30">
            <v>3.98</v>
          </cell>
          <cell r="GL30">
            <v>3.98</v>
          </cell>
          <cell r="GM30">
            <v>3.98</v>
          </cell>
          <cell r="GN30">
            <v>3.98</v>
          </cell>
          <cell r="GO30">
            <v>3.98</v>
          </cell>
          <cell r="GP30">
            <v>3.98</v>
          </cell>
          <cell r="GQ30">
            <v>3.97</v>
          </cell>
          <cell r="GR30">
            <v>3.97</v>
          </cell>
          <cell r="GS30">
            <v>3.97</v>
          </cell>
          <cell r="GT30">
            <v>3.97</v>
          </cell>
          <cell r="GU30">
            <v>3.97</v>
          </cell>
          <cell r="GV30">
            <v>3.97</v>
          </cell>
          <cell r="GW30">
            <v>3.97</v>
          </cell>
          <cell r="GX30">
            <v>3.97</v>
          </cell>
          <cell r="GY30">
            <v>3.96</v>
          </cell>
          <cell r="GZ30">
            <v>3.96</v>
          </cell>
          <cell r="HA30">
            <v>3.96</v>
          </cell>
          <cell r="HB30">
            <v>3.96</v>
          </cell>
          <cell r="HC30">
            <v>3.96</v>
          </cell>
          <cell r="HD30">
            <v>3.96</v>
          </cell>
          <cell r="HE30">
            <v>3.95</v>
          </cell>
          <cell r="HF30">
            <v>3.95</v>
          </cell>
          <cell r="HG30">
            <v>3.95</v>
          </cell>
          <cell r="HH30">
            <v>3.95</v>
          </cell>
          <cell r="HI30">
            <v>3.95</v>
          </cell>
        </row>
        <row r="31">
          <cell r="B31">
            <v>8.36</v>
          </cell>
          <cell r="C31">
            <v>8.57</v>
          </cell>
          <cell r="D31">
            <v>8.1</v>
          </cell>
          <cell r="E31">
            <v>7.6</v>
          </cell>
          <cell r="F31">
            <v>7.03</v>
          </cell>
          <cell r="G31">
            <v>6.9</v>
          </cell>
          <cell r="H31">
            <v>6.51</v>
          </cell>
          <cell r="I31">
            <v>5.5</v>
          </cell>
          <cell r="J31">
            <v>5.29</v>
          </cell>
          <cell r="K31">
            <v>5.21</v>
          </cell>
          <cell r="L31">
            <v>4.1500000000000004</v>
          </cell>
          <cell r="M31">
            <v>4.4400000000000004</v>
          </cell>
          <cell r="N31">
            <v>4.1500000000000004</v>
          </cell>
          <cell r="O31">
            <v>3.99</v>
          </cell>
          <cell r="P31">
            <v>3.97</v>
          </cell>
          <cell r="Q31">
            <v>4.08</v>
          </cell>
          <cell r="R31">
            <v>4.54</v>
          </cell>
          <cell r="S31">
            <v>5.82</v>
          </cell>
          <cell r="T31">
            <v>6.23</v>
          </cell>
          <cell r="U31">
            <v>7.16</v>
          </cell>
          <cell r="V31">
            <v>7.13</v>
          </cell>
          <cell r="W31">
            <v>6.15</v>
          </cell>
          <cell r="X31">
            <v>5.86</v>
          </cell>
          <cell r="Y31">
            <v>5.5</v>
          </cell>
          <cell r="Z31">
            <v>5.27</v>
          </cell>
          <cell r="AA31">
            <v>6.12</v>
          </cell>
          <cell r="AB31">
            <v>6.18</v>
          </cell>
          <cell r="AC31">
            <v>5.8</v>
          </cell>
          <cell r="AD31">
            <v>6.04</v>
          </cell>
          <cell r="AE31">
            <v>6.27</v>
          </cell>
          <cell r="AF31">
            <v>5.9</v>
          </cell>
          <cell r="AG31">
            <v>5.73</v>
          </cell>
          <cell r="AH31">
            <v>5.45</v>
          </cell>
          <cell r="AI31">
            <v>5.56</v>
          </cell>
          <cell r="AJ31">
            <v>5.13</v>
          </cell>
          <cell r="AK31">
            <v>4.38</v>
          </cell>
          <cell r="AL31">
            <v>4.8499999999999996</v>
          </cell>
          <cell r="AM31">
            <v>5.28</v>
          </cell>
          <cell r="AN31">
            <v>5.63</v>
          </cell>
          <cell r="AO31">
            <v>5.94</v>
          </cell>
          <cell r="AP31">
            <v>6.53</v>
          </cell>
          <cell r="AQ31">
            <v>6.56</v>
          </cell>
          <cell r="AR31">
            <v>6.22</v>
          </cell>
          <cell r="AS31">
            <v>5.71</v>
          </cell>
          <cell r="AT31">
            <v>4.59</v>
          </cell>
          <cell r="AU31">
            <v>4.1900000000000004</v>
          </cell>
          <cell r="AV31">
            <v>3.64</v>
          </cell>
          <cell r="AW31">
            <v>2.87</v>
          </cell>
          <cell r="AX31">
            <v>3.2</v>
          </cell>
          <cell r="AY31">
            <v>3.22</v>
          </cell>
          <cell r="AZ31">
            <v>2.23</v>
          </cell>
          <cell r="BA31">
            <v>1.89</v>
          </cell>
          <cell r="BB31">
            <v>1.65</v>
          </cell>
          <cell r="BC31">
            <v>1.42</v>
          </cell>
          <cell r="BD31">
            <v>1.68</v>
          </cell>
          <cell r="BE31">
            <v>1.86</v>
          </cell>
          <cell r="BF31">
            <v>1.69</v>
          </cell>
          <cell r="BG31">
            <v>2.4500000000000002</v>
          </cell>
          <cell r="BH31">
            <v>2.56</v>
          </cell>
          <cell r="BI31">
            <v>2.81</v>
          </cell>
          <cell r="BJ31">
            <v>3.44</v>
          </cell>
          <cell r="BK31">
            <v>3.64</v>
          </cell>
          <cell r="BL31">
            <v>3.95</v>
          </cell>
          <cell r="BM31">
            <v>4.3600000000000003</v>
          </cell>
          <cell r="BN31">
            <v>4.5999999999999996</v>
          </cell>
          <cell r="BO31">
            <v>4.99</v>
          </cell>
          <cell r="BP31">
            <v>4.93</v>
          </cell>
          <cell r="BQ31">
            <v>4.74</v>
          </cell>
          <cell r="BR31">
            <v>4.7699999999999996</v>
          </cell>
          <cell r="BS31">
            <v>4.8099999999999996</v>
          </cell>
          <cell r="BT31">
            <v>4.38</v>
          </cell>
          <cell r="BU31">
            <v>3.48</v>
          </cell>
          <cell r="BV31">
            <v>2.02</v>
          </cell>
          <cell r="BW31">
            <v>2.42</v>
          </cell>
          <cell r="BX31">
            <v>2.36</v>
          </cell>
          <cell r="BY31">
            <v>1.21</v>
          </cell>
          <cell r="BZ31">
            <v>0.91</v>
          </cell>
          <cell r="CA31">
            <v>1.01</v>
          </cell>
          <cell r="CB31">
            <v>1.03</v>
          </cell>
          <cell r="CC31">
            <v>0.87</v>
          </cell>
          <cell r="CD31">
            <v>0.92</v>
          </cell>
          <cell r="CE31">
            <v>0.87</v>
          </cell>
          <cell r="CF31">
            <v>0.54</v>
          </cell>
          <cell r="CG31">
            <v>0.48</v>
          </cell>
          <cell r="CH31">
            <v>0.69</v>
          </cell>
          <cell r="CI31">
            <v>0.56999999999999995</v>
          </cell>
          <cell r="CJ31">
            <v>0.28000000000000003</v>
          </cell>
          <cell r="CK31">
            <v>0.26</v>
          </cell>
          <cell r="CL31">
            <v>0.28999999999999998</v>
          </cell>
          <cell r="CM31">
            <v>0.28999999999999998</v>
          </cell>
          <cell r="CN31">
            <v>0.26</v>
          </cell>
          <cell r="CO31">
            <v>0.27</v>
          </cell>
          <cell r="CP31">
            <v>0.27</v>
          </cell>
          <cell r="CQ31">
            <v>0.27</v>
          </cell>
          <cell r="CR31">
            <v>0.43</v>
          </cell>
          <cell r="CS31">
            <v>0.47</v>
          </cell>
          <cell r="CT31">
            <v>0.61</v>
          </cell>
          <cell r="CU31">
            <v>0.72</v>
          </cell>
          <cell r="CV31">
            <v>0.79</v>
          </cell>
          <cell r="CW31">
            <v>0.79</v>
          </cell>
          <cell r="CX31">
            <v>0.83</v>
          </cell>
          <cell r="CY31">
            <v>0.97</v>
          </cell>
          <cell r="CZ31">
            <v>1.41</v>
          </cell>
          <cell r="DA31">
            <v>1.79</v>
          </cell>
          <cell r="DB31">
            <v>2.54</v>
          </cell>
          <cell r="DC31">
            <v>2.99</v>
          </cell>
          <cell r="DD31">
            <v>3.33</v>
          </cell>
          <cell r="DE31">
            <v>3.53</v>
          </cell>
          <cell r="DF31">
            <v>3.62</v>
          </cell>
          <cell r="DG31">
            <v>3.79</v>
          </cell>
          <cell r="DH31">
            <v>3.81</v>
          </cell>
          <cell r="DI31">
            <v>3.77</v>
          </cell>
          <cell r="DJ31">
            <v>3.72</v>
          </cell>
          <cell r="DK31">
            <v>3.7</v>
          </cell>
          <cell r="DL31">
            <v>3.68</v>
          </cell>
          <cell r="DM31">
            <v>3.65</v>
          </cell>
          <cell r="DN31">
            <v>3.63</v>
          </cell>
          <cell r="DO31">
            <v>3.62</v>
          </cell>
          <cell r="DP31">
            <v>3.62</v>
          </cell>
          <cell r="DQ31">
            <v>3.65</v>
          </cell>
          <cell r="DR31">
            <v>3.68</v>
          </cell>
          <cell r="DS31">
            <v>3.71</v>
          </cell>
          <cell r="DT31">
            <v>3.8</v>
          </cell>
          <cell r="DU31">
            <v>3.83</v>
          </cell>
          <cell r="DV31">
            <v>3.87</v>
          </cell>
          <cell r="DW31">
            <v>3.9</v>
          </cell>
          <cell r="DX31">
            <v>3.93</v>
          </cell>
          <cell r="DY31">
            <v>3.95</v>
          </cell>
          <cell r="DZ31">
            <v>3.98</v>
          </cell>
          <cell r="EA31">
            <v>4</v>
          </cell>
          <cell r="EB31">
            <v>4.01</v>
          </cell>
          <cell r="EC31">
            <v>4.0199999999999996</v>
          </cell>
          <cell r="ED31">
            <v>4.0199999999999996</v>
          </cell>
          <cell r="EE31">
            <v>4.01</v>
          </cell>
          <cell r="EF31">
            <v>4</v>
          </cell>
          <cell r="EG31">
            <v>3.99</v>
          </cell>
          <cell r="EH31">
            <v>3.98</v>
          </cell>
          <cell r="EI31">
            <v>3.97</v>
          </cell>
          <cell r="EJ31">
            <v>3.97</v>
          </cell>
          <cell r="EK31">
            <v>3.96</v>
          </cell>
          <cell r="EL31">
            <v>3.96</v>
          </cell>
          <cell r="EM31">
            <v>3.95</v>
          </cell>
          <cell r="EN31">
            <v>3.95</v>
          </cell>
          <cell r="EO31">
            <v>3.95</v>
          </cell>
          <cell r="EP31">
            <v>3.94</v>
          </cell>
          <cell r="EQ31">
            <v>3.95</v>
          </cell>
          <cell r="ER31">
            <v>3.95</v>
          </cell>
          <cell r="ES31">
            <v>3.95</v>
          </cell>
          <cell r="ET31">
            <v>3.96</v>
          </cell>
          <cell r="EU31">
            <v>3.96</v>
          </cell>
          <cell r="EV31">
            <v>3.96</v>
          </cell>
          <cell r="EW31">
            <v>3.97</v>
          </cell>
          <cell r="EX31">
            <v>3.97</v>
          </cell>
          <cell r="EY31">
            <v>3.97</v>
          </cell>
          <cell r="EZ31">
            <v>3.98</v>
          </cell>
          <cell r="FA31">
            <v>3.99</v>
          </cell>
          <cell r="FB31">
            <v>3.99</v>
          </cell>
          <cell r="FC31">
            <v>3.99</v>
          </cell>
          <cell r="FD31">
            <v>3.99</v>
          </cell>
          <cell r="FE31">
            <v>4</v>
          </cell>
          <cell r="FF31">
            <v>3.96</v>
          </cell>
          <cell r="FG31">
            <v>3.93</v>
          </cell>
          <cell r="FH31">
            <v>3.93</v>
          </cell>
          <cell r="FI31">
            <v>3.93</v>
          </cell>
          <cell r="FJ31">
            <v>3.93</v>
          </cell>
          <cell r="FK31">
            <v>3.93</v>
          </cell>
          <cell r="FL31">
            <v>3.93</v>
          </cell>
          <cell r="FM31">
            <v>3.93</v>
          </cell>
          <cell r="FN31">
            <v>3.94</v>
          </cell>
          <cell r="FO31">
            <v>3.94</v>
          </cell>
          <cell r="FP31">
            <v>3.95</v>
          </cell>
          <cell r="FQ31">
            <v>3.95</v>
          </cell>
          <cell r="FR31">
            <v>3.95</v>
          </cell>
          <cell r="FS31">
            <v>3.95</v>
          </cell>
          <cell r="FT31">
            <v>3.96</v>
          </cell>
          <cell r="FU31">
            <v>3.96</v>
          </cell>
          <cell r="FV31">
            <v>3.96</v>
          </cell>
          <cell r="FW31">
            <v>3.94</v>
          </cell>
          <cell r="FX31">
            <v>3.94</v>
          </cell>
          <cell r="FY31">
            <v>3.94</v>
          </cell>
          <cell r="FZ31">
            <v>3.94</v>
          </cell>
          <cell r="GA31">
            <v>3.94</v>
          </cell>
          <cell r="GB31">
            <v>3.94</v>
          </cell>
          <cell r="GC31">
            <v>3.94</v>
          </cell>
          <cell r="GD31">
            <v>3.94</v>
          </cell>
          <cell r="GE31">
            <v>3.94</v>
          </cell>
          <cell r="GF31">
            <v>3.93</v>
          </cell>
          <cell r="GG31">
            <v>3.93</v>
          </cell>
          <cell r="GH31">
            <v>3.93</v>
          </cell>
          <cell r="GI31">
            <v>3.93</v>
          </cell>
          <cell r="GJ31">
            <v>3.93</v>
          </cell>
          <cell r="GK31">
            <v>3.93</v>
          </cell>
          <cell r="GL31">
            <v>3.93</v>
          </cell>
          <cell r="GM31">
            <v>3.93</v>
          </cell>
          <cell r="GN31">
            <v>3.93</v>
          </cell>
          <cell r="GO31">
            <v>3.93</v>
          </cell>
          <cell r="GP31">
            <v>3.93</v>
          </cell>
          <cell r="GQ31">
            <v>3.93</v>
          </cell>
          <cell r="GR31">
            <v>3.92</v>
          </cell>
          <cell r="GS31">
            <v>3.92</v>
          </cell>
          <cell r="GT31">
            <v>3.92</v>
          </cell>
          <cell r="GU31">
            <v>3.92</v>
          </cell>
          <cell r="GV31">
            <v>3.92</v>
          </cell>
          <cell r="GW31">
            <v>3.92</v>
          </cell>
          <cell r="GX31">
            <v>3.92</v>
          </cell>
          <cell r="GY31">
            <v>3.92</v>
          </cell>
          <cell r="GZ31">
            <v>3.91</v>
          </cell>
          <cell r="HA31">
            <v>3.91</v>
          </cell>
          <cell r="HB31">
            <v>3.91</v>
          </cell>
          <cell r="HC31">
            <v>3.91</v>
          </cell>
          <cell r="HD31">
            <v>3.91</v>
          </cell>
          <cell r="HE31">
            <v>3.91</v>
          </cell>
          <cell r="HF31">
            <v>3.9</v>
          </cell>
          <cell r="HG31">
            <v>3.9</v>
          </cell>
          <cell r="HH31">
            <v>3.9</v>
          </cell>
          <cell r="HI31">
            <v>3.9</v>
          </cell>
        </row>
        <row r="32">
          <cell r="B32">
            <v>8.3800000000000008</v>
          </cell>
          <cell r="C32">
            <v>8.6199999999999992</v>
          </cell>
          <cell r="D32">
            <v>8.25</v>
          </cell>
          <cell r="E32">
            <v>7.76</v>
          </cell>
          <cell r="F32">
            <v>7.27</v>
          </cell>
          <cell r="G32">
            <v>7.25</v>
          </cell>
          <cell r="H32">
            <v>6.89</v>
          </cell>
          <cell r="I32">
            <v>5.84</v>
          </cell>
          <cell r="J32">
            <v>5.77</v>
          </cell>
          <cell r="K32">
            <v>5.78</v>
          </cell>
          <cell r="L32">
            <v>4.68</v>
          </cell>
          <cell r="M32">
            <v>5</v>
          </cell>
          <cell r="N32">
            <v>4.6399999999999997</v>
          </cell>
          <cell r="O32">
            <v>4.41</v>
          </cell>
          <cell r="P32">
            <v>4.32</v>
          </cell>
          <cell r="Q32">
            <v>4.41</v>
          </cell>
          <cell r="R32">
            <v>4.9000000000000004</v>
          </cell>
          <cell r="S32">
            <v>6.2</v>
          </cell>
          <cell r="T32">
            <v>6.56</v>
          </cell>
          <cell r="U32">
            <v>7.4</v>
          </cell>
          <cell r="V32">
            <v>7.27</v>
          </cell>
          <cell r="W32">
            <v>6.25</v>
          </cell>
          <cell r="X32">
            <v>5.96</v>
          </cell>
          <cell r="Y32">
            <v>5.58</v>
          </cell>
          <cell r="Z32">
            <v>5.38</v>
          </cell>
          <cell r="AA32">
            <v>6.29</v>
          </cell>
          <cell r="AB32">
            <v>6.36</v>
          </cell>
          <cell r="AC32">
            <v>5.94</v>
          </cell>
          <cell r="AD32">
            <v>6.19</v>
          </cell>
          <cell r="AE32">
            <v>6.42</v>
          </cell>
          <cell r="AF32">
            <v>6.01</v>
          </cell>
          <cell r="AG32">
            <v>5.78</v>
          </cell>
          <cell r="AH32">
            <v>5.46</v>
          </cell>
          <cell r="AI32">
            <v>5.57</v>
          </cell>
          <cell r="AJ32">
            <v>5.1100000000000003</v>
          </cell>
          <cell r="AK32">
            <v>4.41</v>
          </cell>
          <cell r="AL32">
            <v>4.87</v>
          </cell>
          <cell r="AM32">
            <v>5.35</v>
          </cell>
          <cell r="AN32">
            <v>5.71</v>
          </cell>
          <cell r="AO32">
            <v>6</v>
          </cell>
          <cell r="AP32">
            <v>6.56</v>
          </cell>
          <cell r="AQ32">
            <v>6.52</v>
          </cell>
          <cell r="AR32">
            <v>6.16</v>
          </cell>
          <cell r="AS32">
            <v>5.63</v>
          </cell>
          <cell r="AT32">
            <v>4.6399999999999997</v>
          </cell>
          <cell r="AU32">
            <v>4.43</v>
          </cell>
          <cell r="AV32">
            <v>3.93</v>
          </cell>
          <cell r="AW32">
            <v>3.33</v>
          </cell>
          <cell r="AX32">
            <v>3.75</v>
          </cell>
          <cell r="AY32">
            <v>3.77</v>
          </cell>
          <cell r="AZ32">
            <v>2.62</v>
          </cell>
          <cell r="BA32">
            <v>2.27</v>
          </cell>
          <cell r="BB32">
            <v>2.0699999999999998</v>
          </cell>
          <cell r="BC32">
            <v>1.77</v>
          </cell>
          <cell r="BD32">
            <v>2.2000000000000002</v>
          </cell>
          <cell r="BE32">
            <v>2.38</v>
          </cell>
          <cell r="BF32">
            <v>2.17</v>
          </cell>
          <cell r="BG32">
            <v>2.98</v>
          </cell>
          <cell r="BH32">
            <v>2.92</v>
          </cell>
          <cell r="BI32">
            <v>3.05</v>
          </cell>
          <cell r="BJ32">
            <v>3.61</v>
          </cell>
          <cell r="BK32">
            <v>3.73</v>
          </cell>
          <cell r="BL32">
            <v>3.98</v>
          </cell>
          <cell r="BM32">
            <v>4.37</v>
          </cell>
          <cell r="BN32">
            <v>4.58</v>
          </cell>
          <cell r="BO32">
            <v>4.9800000000000004</v>
          </cell>
          <cell r="BP32">
            <v>4.87</v>
          </cell>
          <cell r="BQ32">
            <v>4.6500000000000004</v>
          </cell>
          <cell r="BR32">
            <v>4.68</v>
          </cell>
          <cell r="BS32">
            <v>4.76</v>
          </cell>
          <cell r="BT32">
            <v>4.41</v>
          </cell>
          <cell r="BU32">
            <v>3.5</v>
          </cell>
          <cell r="BV32">
            <v>2.17</v>
          </cell>
          <cell r="BW32">
            <v>2.67</v>
          </cell>
          <cell r="BX32">
            <v>2.63</v>
          </cell>
          <cell r="BY32">
            <v>1.48</v>
          </cell>
          <cell r="BZ32">
            <v>1.27</v>
          </cell>
          <cell r="CA32">
            <v>1.49</v>
          </cell>
          <cell r="CB32">
            <v>1.56</v>
          </cell>
          <cell r="CC32">
            <v>1.39</v>
          </cell>
          <cell r="CD32">
            <v>1.47</v>
          </cell>
          <cell r="CE32">
            <v>1.38</v>
          </cell>
          <cell r="CF32">
            <v>0.83</v>
          </cell>
          <cell r="CG32">
            <v>0.74</v>
          </cell>
          <cell r="CH32">
            <v>1.1599999999999999</v>
          </cell>
          <cell r="CI32">
            <v>0.95</v>
          </cell>
          <cell r="CJ32">
            <v>0.47</v>
          </cell>
          <cell r="CK32">
            <v>0.42</v>
          </cell>
          <cell r="CL32">
            <v>0.42</v>
          </cell>
          <cell r="CM32">
            <v>0.4</v>
          </cell>
          <cell r="CN32">
            <v>0.35</v>
          </cell>
          <cell r="CO32">
            <v>0.36</v>
          </cell>
          <cell r="CP32">
            <v>0.39</v>
          </cell>
          <cell r="CQ32">
            <v>0.44</v>
          </cell>
          <cell r="CR32">
            <v>0.67</v>
          </cell>
          <cell r="CS32">
            <v>0.82</v>
          </cell>
          <cell r="CT32">
            <v>0.96</v>
          </cell>
          <cell r="CU32">
            <v>1.1200000000000001</v>
          </cell>
          <cell r="CV32">
            <v>1.24</v>
          </cell>
          <cell r="CW32">
            <v>1.26</v>
          </cell>
          <cell r="CX32">
            <v>1.37</v>
          </cell>
          <cell r="CY32">
            <v>1.56</v>
          </cell>
          <cell r="CZ32">
            <v>1.94</v>
          </cell>
          <cell r="DA32">
            <v>2.2799999999999998</v>
          </cell>
          <cell r="DB32">
            <v>2.62</v>
          </cell>
          <cell r="DC32">
            <v>3.05</v>
          </cell>
          <cell r="DD32">
            <v>3.31</v>
          </cell>
          <cell r="DE32">
            <v>3.44</v>
          </cell>
          <cell r="DF32">
            <v>3.52</v>
          </cell>
          <cell r="DG32">
            <v>3.63</v>
          </cell>
          <cell r="DH32">
            <v>3.65</v>
          </cell>
          <cell r="DI32">
            <v>3.63</v>
          </cell>
          <cell r="DJ32">
            <v>3.59</v>
          </cell>
          <cell r="DK32">
            <v>3.57</v>
          </cell>
          <cell r="DL32">
            <v>3.52</v>
          </cell>
          <cell r="DM32">
            <v>3.49</v>
          </cell>
          <cell r="DN32">
            <v>3.47</v>
          </cell>
          <cell r="DO32">
            <v>3.47</v>
          </cell>
          <cell r="DP32">
            <v>3.46</v>
          </cell>
          <cell r="DQ32">
            <v>3.5</v>
          </cell>
          <cell r="DR32">
            <v>3.53</v>
          </cell>
          <cell r="DS32">
            <v>3.56</v>
          </cell>
          <cell r="DT32">
            <v>3.63</v>
          </cell>
          <cell r="DU32">
            <v>3.66</v>
          </cell>
          <cell r="DV32">
            <v>3.7</v>
          </cell>
          <cell r="DW32">
            <v>3.73</v>
          </cell>
          <cell r="DX32">
            <v>3.76</v>
          </cell>
          <cell r="DY32">
            <v>3.79</v>
          </cell>
          <cell r="DZ32">
            <v>3.81</v>
          </cell>
          <cell r="EA32">
            <v>3.83</v>
          </cell>
          <cell r="EB32">
            <v>3.84</v>
          </cell>
          <cell r="EC32">
            <v>3.85</v>
          </cell>
          <cell r="ED32">
            <v>3.86</v>
          </cell>
          <cell r="EE32">
            <v>3.85</v>
          </cell>
          <cell r="EF32">
            <v>3.85</v>
          </cell>
          <cell r="EG32">
            <v>3.84</v>
          </cell>
          <cell r="EH32">
            <v>3.84</v>
          </cell>
          <cell r="EI32">
            <v>3.83</v>
          </cell>
          <cell r="EJ32">
            <v>3.83</v>
          </cell>
          <cell r="EK32">
            <v>3.82</v>
          </cell>
          <cell r="EL32">
            <v>3.82</v>
          </cell>
          <cell r="EM32">
            <v>3.82</v>
          </cell>
          <cell r="EN32">
            <v>3.82</v>
          </cell>
          <cell r="EO32">
            <v>3.81</v>
          </cell>
          <cell r="EP32">
            <v>3.81</v>
          </cell>
          <cell r="EQ32">
            <v>3.81</v>
          </cell>
          <cell r="ER32">
            <v>3.81</v>
          </cell>
          <cell r="ES32">
            <v>3.82</v>
          </cell>
          <cell r="ET32">
            <v>3.82</v>
          </cell>
          <cell r="EU32">
            <v>3.82</v>
          </cell>
          <cell r="EV32">
            <v>3.82</v>
          </cell>
          <cell r="EW32">
            <v>3.83</v>
          </cell>
          <cell r="EX32">
            <v>3.83</v>
          </cell>
          <cell r="EY32">
            <v>3.83</v>
          </cell>
          <cell r="EZ32">
            <v>3.84</v>
          </cell>
          <cell r="FA32">
            <v>3.85</v>
          </cell>
          <cell r="FB32">
            <v>3.85</v>
          </cell>
          <cell r="FC32">
            <v>3.86</v>
          </cell>
          <cell r="FD32">
            <v>3.86</v>
          </cell>
          <cell r="FE32">
            <v>3.87</v>
          </cell>
          <cell r="FF32">
            <v>3.83</v>
          </cell>
          <cell r="FG32">
            <v>3.82</v>
          </cell>
          <cell r="FH32">
            <v>3.82</v>
          </cell>
          <cell r="FI32">
            <v>3.82</v>
          </cell>
          <cell r="FJ32">
            <v>3.82</v>
          </cell>
          <cell r="FK32">
            <v>3.82</v>
          </cell>
          <cell r="FL32">
            <v>3.82</v>
          </cell>
          <cell r="FM32">
            <v>3.83</v>
          </cell>
          <cell r="FN32">
            <v>3.83</v>
          </cell>
          <cell r="FO32">
            <v>3.83</v>
          </cell>
          <cell r="FP32">
            <v>3.84</v>
          </cell>
          <cell r="FQ32">
            <v>3.84</v>
          </cell>
          <cell r="FR32">
            <v>3.84</v>
          </cell>
          <cell r="FS32">
            <v>3.84</v>
          </cell>
          <cell r="FT32">
            <v>3.85</v>
          </cell>
          <cell r="FU32">
            <v>3.85</v>
          </cell>
          <cell r="FV32">
            <v>3.85</v>
          </cell>
          <cell r="FW32">
            <v>3.81</v>
          </cell>
          <cell r="FX32">
            <v>3.81</v>
          </cell>
          <cell r="FY32">
            <v>3.81</v>
          </cell>
          <cell r="FZ32">
            <v>3.81</v>
          </cell>
          <cell r="GA32">
            <v>3.81</v>
          </cell>
          <cell r="GB32">
            <v>3.81</v>
          </cell>
          <cell r="GC32">
            <v>3.81</v>
          </cell>
          <cell r="GD32">
            <v>3.81</v>
          </cell>
          <cell r="GE32">
            <v>3.81</v>
          </cell>
          <cell r="GF32">
            <v>3.81</v>
          </cell>
          <cell r="GG32">
            <v>3.81</v>
          </cell>
          <cell r="GH32">
            <v>3.81</v>
          </cell>
          <cell r="GI32">
            <v>3.81</v>
          </cell>
          <cell r="GJ32">
            <v>3.8</v>
          </cell>
          <cell r="GK32">
            <v>3.8</v>
          </cell>
          <cell r="GL32">
            <v>3.8</v>
          </cell>
          <cell r="GM32">
            <v>3.8</v>
          </cell>
          <cell r="GN32">
            <v>3.8</v>
          </cell>
          <cell r="GO32">
            <v>3.8</v>
          </cell>
          <cell r="GP32">
            <v>3.8</v>
          </cell>
          <cell r="GQ32">
            <v>3.8</v>
          </cell>
          <cell r="GR32">
            <v>3.8</v>
          </cell>
          <cell r="GS32">
            <v>3.8</v>
          </cell>
          <cell r="GT32">
            <v>3.8</v>
          </cell>
          <cell r="GU32">
            <v>3.79</v>
          </cell>
          <cell r="GV32">
            <v>3.79</v>
          </cell>
          <cell r="GW32">
            <v>3.79</v>
          </cell>
          <cell r="GX32">
            <v>3.79</v>
          </cell>
          <cell r="GY32">
            <v>3.79</v>
          </cell>
          <cell r="GZ32">
            <v>3.79</v>
          </cell>
          <cell r="HA32">
            <v>3.79</v>
          </cell>
          <cell r="HB32">
            <v>3.78</v>
          </cell>
          <cell r="HC32">
            <v>3.78</v>
          </cell>
          <cell r="HD32">
            <v>3.78</v>
          </cell>
          <cell r="HE32">
            <v>3.78</v>
          </cell>
          <cell r="HF32">
            <v>3.78</v>
          </cell>
          <cell r="HG32">
            <v>3.78</v>
          </cell>
          <cell r="HH32">
            <v>3.77</v>
          </cell>
          <cell r="HI32">
            <v>3.77</v>
          </cell>
        </row>
        <row r="33">
          <cell r="B33">
            <v>8.3800000000000008</v>
          </cell>
          <cell r="C33">
            <v>8.65</v>
          </cell>
          <cell r="D33">
            <v>8.43</v>
          </cell>
          <cell r="E33">
            <v>8.0299999999999994</v>
          </cell>
          <cell r="F33">
            <v>7.65</v>
          </cell>
          <cell r="G33">
            <v>7.78</v>
          </cell>
          <cell r="H33">
            <v>7.49</v>
          </cell>
          <cell r="I33">
            <v>6.56</v>
          </cell>
          <cell r="J33">
            <v>6.59</v>
          </cell>
          <cell r="K33">
            <v>6.65</v>
          </cell>
          <cell r="L33">
            <v>5.61</v>
          </cell>
          <cell r="M33">
            <v>5.91</v>
          </cell>
          <cell r="N33">
            <v>5.48</v>
          </cell>
          <cell r="O33">
            <v>5.18</v>
          </cell>
          <cell r="P33">
            <v>4.95</v>
          </cell>
          <cell r="Q33">
            <v>4.97</v>
          </cell>
          <cell r="R33">
            <v>5.48</v>
          </cell>
          <cell r="S33">
            <v>6.67</v>
          </cell>
          <cell r="T33">
            <v>6.96</v>
          </cell>
          <cell r="U33">
            <v>7.63</v>
          </cell>
          <cell r="V33">
            <v>7.39</v>
          </cell>
          <cell r="W33">
            <v>6.4</v>
          </cell>
          <cell r="X33">
            <v>6.08</v>
          </cell>
          <cell r="Y33">
            <v>5.69</v>
          </cell>
          <cell r="Z33">
            <v>5.57</v>
          </cell>
          <cell r="AA33">
            <v>6.49</v>
          </cell>
          <cell r="AB33">
            <v>6.54</v>
          </cell>
          <cell r="AC33">
            <v>6.1</v>
          </cell>
          <cell r="AD33">
            <v>6.36</v>
          </cell>
          <cell r="AE33">
            <v>6.57</v>
          </cell>
          <cell r="AF33">
            <v>6.13</v>
          </cell>
          <cell r="AG33">
            <v>5.83</v>
          </cell>
          <cell r="AH33">
            <v>5.51</v>
          </cell>
          <cell r="AI33">
            <v>5.59</v>
          </cell>
          <cell r="AJ33">
            <v>5.12</v>
          </cell>
          <cell r="AK33">
            <v>4.3899999999999997</v>
          </cell>
          <cell r="AL33">
            <v>4.88</v>
          </cell>
          <cell r="AM33">
            <v>5.44</v>
          </cell>
          <cell r="AN33">
            <v>5.77</v>
          </cell>
          <cell r="AO33">
            <v>6.06</v>
          </cell>
          <cell r="AP33">
            <v>6.59</v>
          </cell>
          <cell r="AQ33">
            <v>6.42</v>
          </cell>
          <cell r="AR33">
            <v>6.06</v>
          </cell>
          <cell r="AS33">
            <v>5.55</v>
          </cell>
          <cell r="AT33">
            <v>4.8</v>
          </cell>
          <cell r="AU33">
            <v>4.83</v>
          </cell>
          <cell r="AV33">
            <v>4.4800000000000004</v>
          </cell>
          <cell r="AW33">
            <v>4.09</v>
          </cell>
          <cell r="AX33">
            <v>4.46</v>
          </cell>
          <cell r="AY33">
            <v>4.4400000000000004</v>
          </cell>
          <cell r="AZ33">
            <v>3.35</v>
          </cell>
          <cell r="BA33">
            <v>3.01</v>
          </cell>
          <cell r="BB33">
            <v>2.91</v>
          </cell>
          <cell r="BC33">
            <v>2.57</v>
          </cell>
          <cell r="BD33">
            <v>3.14</v>
          </cell>
          <cell r="BE33">
            <v>3.25</v>
          </cell>
          <cell r="BF33">
            <v>2.99</v>
          </cell>
          <cell r="BG33">
            <v>3.72</v>
          </cell>
          <cell r="BH33">
            <v>3.51</v>
          </cell>
          <cell r="BI33">
            <v>3.49</v>
          </cell>
          <cell r="BJ33">
            <v>3.88</v>
          </cell>
          <cell r="BK33">
            <v>3.87</v>
          </cell>
          <cell r="BL33">
            <v>4.04</v>
          </cell>
          <cell r="BM33">
            <v>4.3899999999999997</v>
          </cell>
          <cell r="BN33">
            <v>4.55</v>
          </cell>
          <cell r="BO33">
            <v>4.99</v>
          </cell>
          <cell r="BP33">
            <v>4.84</v>
          </cell>
          <cell r="BQ33">
            <v>4.5999999999999996</v>
          </cell>
          <cell r="BR33">
            <v>4.6500000000000004</v>
          </cell>
          <cell r="BS33">
            <v>4.76</v>
          </cell>
          <cell r="BT33">
            <v>4.5</v>
          </cell>
          <cell r="BU33">
            <v>3.79</v>
          </cell>
          <cell r="BV33">
            <v>2.75</v>
          </cell>
          <cell r="BW33">
            <v>3.16</v>
          </cell>
          <cell r="BX33">
            <v>3.11</v>
          </cell>
          <cell r="BY33">
            <v>2.1800000000000002</v>
          </cell>
          <cell r="BZ33">
            <v>1.76</v>
          </cell>
          <cell r="CA33">
            <v>2.23</v>
          </cell>
          <cell r="CB33">
            <v>2.4700000000000002</v>
          </cell>
          <cell r="CC33">
            <v>2.2999999999999998</v>
          </cell>
          <cell r="CD33">
            <v>2.42</v>
          </cell>
          <cell r="CE33">
            <v>2.25</v>
          </cell>
          <cell r="CF33">
            <v>1.55</v>
          </cell>
          <cell r="CG33">
            <v>1.49</v>
          </cell>
          <cell r="CH33">
            <v>2.12</v>
          </cell>
          <cell r="CI33">
            <v>1.86</v>
          </cell>
          <cell r="CJ33">
            <v>1.1499999999999999</v>
          </cell>
          <cell r="CK33">
            <v>0.95</v>
          </cell>
          <cell r="CL33">
            <v>0.9</v>
          </cell>
          <cell r="CM33">
            <v>0.79</v>
          </cell>
          <cell r="CN33">
            <v>0.67</v>
          </cell>
          <cell r="CO33">
            <v>0.69</v>
          </cell>
          <cell r="CP33">
            <v>0.83</v>
          </cell>
          <cell r="CQ33">
            <v>0.92</v>
          </cell>
          <cell r="CR33">
            <v>1.21</v>
          </cell>
          <cell r="CS33">
            <v>1.49</v>
          </cell>
          <cell r="CT33">
            <v>1.63</v>
          </cell>
          <cell r="CU33">
            <v>1.88</v>
          </cell>
          <cell r="CV33">
            <v>2.0499999999999998</v>
          </cell>
          <cell r="CW33">
            <v>2.13</v>
          </cell>
          <cell r="CX33">
            <v>2.31</v>
          </cell>
          <cell r="CY33">
            <v>2.63</v>
          </cell>
          <cell r="CZ33">
            <v>2.91</v>
          </cell>
          <cell r="DA33">
            <v>3.19</v>
          </cell>
          <cell r="DB33">
            <v>3.55</v>
          </cell>
          <cell r="DC33">
            <v>3.87</v>
          </cell>
          <cell r="DD33">
            <v>3.97</v>
          </cell>
          <cell r="DE33">
            <v>3.91</v>
          </cell>
          <cell r="DF33">
            <v>3.87</v>
          </cell>
          <cell r="DG33">
            <v>3.87</v>
          </cell>
          <cell r="DH33">
            <v>3.84</v>
          </cell>
          <cell r="DI33">
            <v>3.82</v>
          </cell>
          <cell r="DJ33">
            <v>3.8</v>
          </cell>
          <cell r="DK33">
            <v>3.79</v>
          </cell>
          <cell r="DL33">
            <v>3.76</v>
          </cell>
          <cell r="DM33">
            <v>3.75</v>
          </cell>
          <cell r="DN33">
            <v>3.74</v>
          </cell>
          <cell r="DO33">
            <v>3.75</v>
          </cell>
          <cell r="DP33">
            <v>3.75</v>
          </cell>
          <cell r="DQ33">
            <v>3.78</v>
          </cell>
          <cell r="DR33">
            <v>3.78</v>
          </cell>
          <cell r="DS33">
            <v>3.78</v>
          </cell>
          <cell r="DT33">
            <v>3.82</v>
          </cell>
          <cell r="DU33">
            <v>3.84</v>
          </cell>
          <cell r="DV33">
            <v>3.87</v>
          </cell>
          <cell r="DW33">
            <v>3.89</v>
          </cell>
          <cell r="DX33">
            <v>3.91</v>
          </cell>
          <cell r="DY33">
            <v>3.93</v>
          </cell>
          <cell r="DZ33">
            <v>3.94</v>
          </cell>
          <cell r="EA33">
            <v>3.95</v>
          </cell>
          <cell r="EB33">
            <v>3.96</v>
          </cell>
          <cell r="EC33">
            <v>3.96</v>
          </cell>
          <cell r="ED33">
            <v>3.96</v>
          </cell>
          <cell r="EE33">
            <v>3.97</v>
          </cell>
          <cell r="EF33">
            <v>3.97</v>
          </cell>
          <cell r="EG33">
            <v>3.97</v>
          </cell>
          <cell r="EH33">
            <v>3.97</v>
          </cell>
          <cell r="EI33">
            <v>3.97</v>
          </cell>
          <cell r="EJ33">
            <v>3.97</v>
          </cell>
          <cell r="EK33">
            <v>3.97</v>
          </cell>
          <cell r="EL33">
            <v>3.97</v>
          </cell>
          <cell r="EM33">
            <v>3.97</v>
          </cell>
          <cell r="EN33">
            <v>3.98</v>
          </cell>
          <cell r="EO33">
            <v>3.98</v>
          </cell>
          <cell r="EP33">
            <v>3.98</v>
          </cell>
          <cell r="EQ33">
            <v>3.97</v>
          </cell>
          <cell r="ER33">
            <v>3.97</v>
          </cell>
          <cell r="ES33">
            <v>3.97</v>
          </cell>
          <cell r="ET33">
            <v>3.97</v>
          </cell>
          <cell r="EU33">
            <v>3.97</v>
          </cell>
          <cell r="EV33">
            <v>3.97</v>
          </cell>
          <cell r="EW33">
            <v>3.97</v>
          </cell>
          <cell r="EX33">
            <v>3.97</v>
          </cell>
          <cell r="EY33">
            <v>3.97</v>
          </cell>
          <cell r="EZ33">
            <v>3.97</v>
          </cell>
          <cell r="FA33">
            <v>3.98</v>
          </cell>
          <cell r="FB33">
            <v>3.98</v>
          </cell>
          <cell r="FC33">
            <v>3.99</v>
          </cell>
          <cell r="FD33">
            <v>3.99</v>
          </cell>
          <cell r="FE33">
            <v>4</v>
          </cell>
          <cell r="FF33">
            <v>3.99</v>
          </cell>
          <cell r="FG33">
            <v>3.98</v>
          </cell>
          <cell r="FH33">
            <v>3.98</v>
          </cell>
          <cell r="FI33">
            <v>3.98</v>
          </cell>
          <cell r="FJ33">
            <v>3.99</v>
          </cell>
          <cell r="FK33">
            <v>3.99</v>
          </cell>
          <cell r="FL33">
            <v>3.99</v>
          </cell>
          <cell r="FM33">
            <v>3.99</v>
          </cell>
          <cell r="FN33">
            <v>4</v>
          </cell>
          <cell r="FO33">
            <v>4</v>
          </cell>
          <cell r="FP33">
            <v>4</v>
          </cell>
          <cell r="FQ33">
            <v>4.01</v>
          </cell>
          <cell r="FR33">
            <v>4.01</v>
          </cell>
          <cell r="FS33">
            <v>4.01</v>
          </cell>
          <cell r="FT33">
            <v>4.01</v>
          </cell>
          <cell r="FU33">
            <v>4.0199999999999996</v>
          </cell>
          <cell r="FV33">
            <v>4.0199999999999996</v>
          </cell>
          <cell r="FW33">
            <v>4.01</v>
          </cell>
          <cell r="FX33">
            <v>4.01</v>
          </cell>
          <cell r="FY33">
            <v>4.01</v>
          </cell>
          <cell r="FZ33">
            <v>4.01</v>
          </cell>
          <cell r="GA33">
            <v>4.01</v>
          </cell>
          <cell r="GB33">
            <v>4.01</v>
          </cell>
          <cell r="GC33">
            <v>4.01</v>
          </cell>
          <cell r="GD33">
            <v>4.01</v>
          </cell>
          <cell r="GE33">
            <v>4.01</v>
          </cell>
          <cell r="GF33">
            <v>4</v>
          </cell>
          <cell r="GG33">
            <v>4</v>
          </cell>
          <cell r="GH33">
            <v>4</v>
          </cell>
          <cell r="GI33">
            <v>4</v>
          </cell>
          <cell r="GJ33">
            <v>4</v>
          </cell>
          <cell r="GK33">
            <v>4</v>
          </cell>
          <cell r="GL33">
            <v>4</v>
          </cell>
          <cell r="GM33">
            <v>4</v>
          </cell>
          <cell r="GN33">
            <v>4</v>
          </cell>
          <cell r="GO33">
            <v>4</v>
          </cell>
          <cell r="GP33">
            <v>4</v>
          </cell>
          <cell r="GQ33">
            <v>4</v>
          </cell>
          <cell r="GR33">
            <v>3.99</v>
          </cell>
          <cell r="GS33">
            <v>3.99</v>
          </cell>
          <cell r="GT33">
            <v>3.99</v>
          </cell>
          <cell r="GU33">
            <v>3.99</v>
          </cell>
          <cell r="GV33">
            <v>3.99</v>
          </cell>
          <cell r="GW33">
            <v>3.99</v>
          </cell>
          <cell r="GX33">
            <v>3.99</v>
          </cell>
          <cell r="GY33">
            <v>3.99</v>
          </cell>
          <cell r="GZ33">
            <v>3.98</v>
          </cell>
          <cell r="HA33">
            <v>3.98</v>
          </cell>
          <cell r="HB33">
            <v>3.98</v>
          </cell>
          <cell r="HC33">
            <v>3.98</v>
          </cell>
          <cell r="HD33">
            <v>3.98</v>
          </cell>
          <cell r="HE33">
            <v>3.98</v>
          </cell>
          <cell r="HF33">
            <v>3.98</v>
          </cell>
          <cell r="HG33">
            <v>3.97</v>
          </cell>
          <cell r="HH33">
            <v>3.97</v>
          </cell>
          <cell r="HI33">
            <v>3.97</v>
          </cell>
        </row>
        <row r="34">
          <cell r="B34">
            <v>8.42</v>
          </cell>
          <cell r="C34">
            <v>8.68</v>
          </cell>
          <cell r="D34">
            <v>8.6999999999999993</v>
          </cell>
          <cell r="E34">
            <v>8.4</v>
          </cell>
          <cell r="F34">
            <v>8.02</v>
          </cell>
          <cell r="G34">
            <v>8.1300000000000008</v>
          </cell>
          <cell r="H34">
            <v>7.94</v>
          </cell>
          <cell r="I34">
            <v>7.35</v>
          </cell>
          <cell r="J34">
            <v>7.3</v>
          </cell>
          <cell r="K34">
            <v>7.38</v>
          </cell>
          <cell r="L34">
            <v>6.62</v>
          </cell>
          <cell r="M34">
            <v>6.74</v>
          </cell>
          <cell r="N34">
            <v>6.28</v>
          </cell>
          <cell r="O34">
            <v>5.99</v>
          </cell>
          <cell r="P34">
            <v>5.62</v>
          </cell>
          <cell r="Q34">
            <v>5.61</v>
          </cell>
          <cell r="R34">
            <v>6.07</v>
          </cell>
          <cell r="S34">
            <v>7.08</v>
          </cell>
          <cell r="T34">
            <v>7.33</v>
          </cell>
          <cell r="U34">
            <v>7.84</v>
          </cell>
          <cell r="V34">
            <v>7.48</v>
          </cell>
          <cell r="W34">
            <v>6.62</v>
          </cell>
          <cell r="X34">
            <v>6.32</v>
          </cell>
          <cell r="Y34">
            <v>5.89</v>
          </cell>
          <cell r="Z34">
            <v>5.91</v>
          </cell>
          <cell r="AA34">
            <v>6.72</v>
          </cell>
          <cell r="AB34">
            <v>6.78</v>
          </cell>
          <cell r="AC34">
            <v>6.34</v>
          </cell>
          <cell r="AD34">
            <v>6.56</v>
          </cell>
          <cell r="AE34">
            <v>6.7</v>
          </cell>
          <cell r="AF34">
            <v>6.24</v>
          </cell>
          <cell r="AG34">
            <v>5.91</v>
          </cell>
          <cell r="AH34">
            <v>5.59</v>
          </cell>
          <cell r="AI34">
            <v>5.6</v>
          </cell>
          <cell r="AJ34">
            <v>5.2</v>
          </cell>
          <cell r="AK34">
            <v>4.67</v>
          </cell>
          <cell r="AL34">
            <v>4.9800000000000004</v>
          </cell>
          <cell r="AM34">
            <v>5.54</v>
          </cell>
          <cell r="AN34">
            <v>5.88</v>
          </cell>
          <cell r="AO34">
            <v>6.14</v>
          </cell>
          <cell r="AP34">
            <v>6.48</v>
          </cell>
          <cell r="AQ34">
            <v>6.18</v>
          </cell>
          <cell r="AR34">
            <v>5.89</v>
          </cell>
          <cell r="AS34">
            <v>5.57</v>
          </cell>
          <cell r="AT34">
            <v>5.05</v>
          </cell>
          <cell r="AU34">
            <v>5.27</v>
          </cell>
          <cell r="AV34">
            <v>4.9800000000000004</v>
          </cell>
          <cell r="AW34">
            <v>4.7699999999999996</v>
          </cell>
          <cell r="AX34">
            <v>5.08</v>
          </cell>
          <cell r="AY34">
            <v>5.0999999999999996</v>
          </cell>
          <cell r="AZ34">
            <v>4.26</v>
          </cell>
          <cell r="BA34">
            <v>4.01</v>
          </cell>
          <cell r="BB34">
            <v>3.92</v>
          </cell>
          <cell r="BC34">
            <v>3.62</v>
          </cell>
          <cell r="BD34">
            <v>4.2300000000000004</v>
          </cell>
          <cell r="BE34">
            <v>4.29</v>
          </cell>
          <cell r="BF34">
            <v>4.0199999999999996</v>
          </cell>
          <cell r="BG34">
            <v>4.5999999999999996</v>
          </cell>
          <cell r="BH34">
            <v>4.3</v>
          </cell>
          <cell r="BI34">
            <v>4.17</v>
          </cell>
          <cell r="BJ34">
            <v>4.3</v>
          </cell>
          <cell r="BK34">
            <v>4.16</v>
          </cell>
          <cell r="BL34">
            <v>4.21</v>
          </cell>
          <cell r="BM34">
            <v>4.49</v>
          </cell>
          <cell r="BN34">
            <v>4.57</v>
          </cell>
          <cell r="BO34">
            <v>5.07</v>
          </cell>
          <cell r="BP34">
            <v>4.9000000000000004</v>
          </cell>
          <cell r="BQ34">
            <v>4.63</v>
          </cell>
          <cell r="BR34">
            <v>4.68</v>
          </cell>
          <cell r="BS34">
            <v>4.8499999999999996</v>
          </cell>
          <cell r="BT34">
            <v>4.7300000000000004</v>
          </cell>
          <cell r="BU34">
            <v>4.26</v>
          </cell>
          <cell r="BV34">
            <v>3.66</v>
          </cell>
          <cell r="BW34">
            <v>3.89</v>
          </cell>
          <cell r="BX34">
            <v>3.86</v>
          </cell>
          <cell r="BY34">
            <v>3.25</v>
          </cell>
          <cell r="BZ34">
            <v>2.74</v>
          </cell>
          <cell r="CA34">
            <v>3.31</v>
          </cell>
          <cell r="CB34">
            <v>3.52</v>
          </cell>
          <cell r="CC34">
            <v>3.46</v>
          </cell>
          <cell r="CD34">
            <v>3.72</v>
          </cell>
          <cell r="CE34">
            <v>3.49</v>
          </cell>
          <cell r="CF34">
            <v>2.79</v>
          </cell>
          <cell r="CG34">
            <v>2.86</v>
          </cell>
          <cell r="CH34">
            <v>3.46</v>
          </cell>
          <cell r="CI34">
            <v>3.21</v>
          </cell>
          <cell r="CJ34">
            <v>2.4300000000000002</v>
          </cell>
          <cell r="CK34">
            <v>2.0499999999999998</v>
          </cell>
          <cell r="CL34">
            <v>2.04</v>
          </cell>
          <cell r="CM34">
            <v>1.82</v>
          </cell>
          <cell r="CN34">
            <v>1.64</v>
          </cell>
          <cell r="CO34">
            <v>1.71</v>
          </cell>
          <cell r="CP34">
            <v>1.95</v>
          </cell>
          <cell r="CQ34">
            <v>2</v>
          </cell>
          <cell r="CR34">
            <v>2.2400000000000002</v>
          </cell>
          <cell r="CS34">
            <v>2.4700000000000002</v>
          </cell>
          <cell r="CT34">
            <v>2.75</v>
          </cell>
          <cell r="CU34">
            <v>3.11</v>
          </cell>
          <cell r="CV34">
            <v>3.34</v>
          </cell>
          <cell r="CW34">
            <v>3.48</v>
          </cell>
          <cell r="CX34">
            <v>3.74</v>
          </cell>
          <cell r="CY34">
            <v>4.1399999999999997</v>
          </cell>
          <cell r="CZ34">
            <v>4.32</v>
          </cell>
          <cell r="DA34">
            <v>4.53</v>
          </cell>
          <cell r="DB34">
            <v>4.91</v>
          </cell>
          <cell r="DC34">
            <v>5.08</v>
          </cell>
          <cell r="DD34">
            <v>5.0199999999999996</v>
          </cell>
          <cell r="DE34">
            <v>4.87</v>
          </cell>
          <cell r="DF34">
            <v>4.75</v>
          </cell>
          <cell r="DG34">
            <v>4.68</v>
          </cell>
          <cell r="DH34">
            <v>4.5999999999999996</v>
          </cell>
          <cell r="DI34">
            <v>4.58</v>
          </cell>
          <cell r="DJ34">
            <v>4.57</v>
          </cell>
          <cell r="DK34">
            <v>4.57</v>
          </cell>
          <cell r="DL34">
            <v>4.57</v>
          </cell>
          <cell r="DM34">
            <v>4.59</v>
          </cell>
          <cell r="DN34">
            <v>4.5999999999999996</v>
          </cell>
          <cell r="DO34">
            <v>4.6100000000000003</v>
          </cell>
          <cell r="DP34">
            <v>4.6100000000000003</v>
          </cell>
          <cell r="DQ34">
            <v>4.6399999999999997</v>
          </cell>
          <cell r="DR34">
            <v>4.6399999999999997</v>
          </cell>
          <cell r="DS34">
            <v>4.63</v>
          </cell>
          <cell r="DT34">
            <v>4.6399999999999997</v>
          </cell>
          <cell r="DU34">
            <v>4.66</v>
          </cell>
          <cell r="DV34">
            <v>4.68</v>
          </cell>
          <cell r="DW34">
            <v>4.6900000000000004</v>
          </cell>
          <cell r="DX34">
            <v>4.71</v>
          </cell>
          <cell r="DY34">
            <v>4.72</v>
          </cell>
          <cell r="DZ34">
            <v>4.7300000000000004</v>
          </cell>
          <cell r="EA34">
            <v>4.7300000000000004</v>
          </cell>
          <cell r="EB34">
            <v>4.74</v>
          </cell>
          <cell r="EC34">
            <v>4.74</v>
          </cell>
          <cell r="ED34">
            <v>4.74</v>
          </cell>
          <cell r="EE34">
            <v>4.75</v>
          </cell>
          <cell r="EF34">
            <v>4.75</v>
          </cell>
          <cell r="EG34">
            <v>4.76</v>
          </cell>
          <cell r="EH34">
            <v>4.76</v>
          </cell>
          <cell r="EI34">
            <v>4.76</v>
          </cell>
          <cell r="EJ34">
            <v>4.7699999999999996</v>
          </cell>
          <cell r="EK34">
            <v>4.7699999999999996</v>
          </cell>
          <cell r="EL34">
            <v>4.7699999999999996</v>
          </cell>
          <cell r="EM34">
            <v>4.78</v>
          </cell>
          <cell r="EN34">
            <v>4.79</v>
          </cell>
          <cell r="EO34">
            <v>4.79</v>
          </cell>
          <cell r="EP34">
            <v>4.78</v>
          </cell>
          <cell r="EQ34">
            <v>4.78</v>
          </cell>
          <cell r="ER34">
            <v>4.78</v>
          </cell>
          <cell r="ES34">
            <v>4.78</v>
          </cell>
          <cell r="ET34">
            <v>4.78</v>
          </cell>
          <cell r="EU34">
            <v>4.7699999999999996</v>
          </cell>
          <cell r="EV34">
            <v>4.7699999999999996</v>
          </cell>
          <cell r="EW34">
            <v>4.76</v>
          </cell>
          <cell r="EX34">
            <v>4.76</v>
          </cell>
          <cell r="EY34">
            <v>4.76</v>
          </cell>
          <cell r="EZ34">
            <v>4.76</v>
          </cell>
          <cell r="FA34">
            <v>4.7699999999999996</v>
          </cell>
          <cell r="FB34">
            <v>4.7699999999999996</v>
          </cell>
          <cell r="FC34">
            <v>4.7699999999999996</v>
          </cell>
          <cell r="FD34">
            <v>4.78</v>
          </cell>
          <cell r="FE34">
            <v>4.78</v>
          </cell>
          <cell r="FF34">
            <v>4.78</v>
          </cell>
          <cell r="FG34">
            <v>4.78</v>
          </cell>
          <cell r="FH34">
            <v>4.78</v>
          </cell>
          <cell r="FI34">
            <v>4.78</v>
          </cell>
          <cell r="FJ34">
            <v>4.78</v>
          </cell>
          <cell r="FK34">
            <v>4.78</v>
          </cell>
          <cell r="FL34">
            <v>4.78</v>
          </cell>
          <cell r="FM34">
            <v>4.7699999999999996</v>
          </cell>
          <cell r="FN34">
            <v>4.7699999999999996</v>
          </cell>
          <cell r="FO34">
            <v>4.7699999999999996</v>
          </cell>
          <cell r="FP34">
            <v>4.7699999999999996</v>
          </cell>
          <cell r="FQ34">
            <v>4.7699999999999996</v>
          </cell>
          <cell r="FR34">
            <v>4.7699999999999996</v>
          </cell>
          <cell r="FS34">
            <v>4.7699999999999996</v>
          </cell>
          <cell r="FT34">
            <v>4.7699999999999996</v>
          </cell>
          <cell r="FU34">
            <v>4.7699999999999996</v>
          </cell>
          <cell r="FV34">
            <v>4.7699999999999996</v>
          </cell>
          <cell r="FW34">
            <v>4.7699999999999996</v>
          </cell>
          <cell r="FX34">
            <v>4.7699999999999996</v>
          </cell>
          <cell r="FY34">
            <v>4.7699999999999996</v>
          </cell>
          <cell r="FZ34">
            <v>4.7699999999999996</v>
          </cell>
          <cell r="GA34">
            <v>4.7699999999999996</v>
          </cell>
          <cell r="GB34">
            <v>4.7699999999999996</v>
          </cell>
          <cell r="GC34">
            <v>4.7699999999999996</v>
          </cell>
          <cell r="GD34">
            <v>4.7699999999999996</v>
          </cell>
          <cell r="GE34">
            <v>4.7699999999999996</v>
          </cell>
          <cell r="GF34">
            <v>4.7699999999999996</v>
          </cell>
          <cell r="GG34">
            <v>4.76</v>
          </cell>
          <cell r="GH34">
            <v>4.76</v>
          </cell>
          <cell r="GI34">
            <v>4.76</v>
          </cell>
          <cell r="GJ34">
            <v>4.76</v>
          </cell>
          <cell r="GK34">
            <v>4.76</v>
          </cell>
          <cell r="GL34">
            <v>4.76</v>
          </cell>
          <cell r="GM34">
            <v>4.76</v>
          </cell>
          <cell r="GN34">
            <v>4.76</v>
          </cell>
          <cell r="GO34">
            <v>4.76</v>
          </cell>
          <cell r="GP34">
            <v>4.76</v>
          </cell>
          <cell r="GQ34">
            <v>4.76</v>
          </cell>
          <cell r="GR34">
            <v>4.76</v>
          </cell>
          <cell r="GS34">
            <v>4.75</v>
          </cell>
          <cell r="GT34">
            <v>4.75</v>
          </cell>
          <cell r="GU34">
            <v>4.75</v>
          </cell>
          <cell r="GV34">
            <v>4.75</v>
          </cell>
          <cell r="GW34">
            <v>4.75</v>
          </cell>
          <cell r="GX34">
            <v>4.75</v>
          </cell>
          <cell r="GY34">
            <v>4.75</v>
          </cell>
          <cell r="GZ34">
            <v>4.75</v>
          </cell>
          <cell r="HA34">
            <v>4.75</v>
          </cell>
          <cell r="HB34">
            <v>4.74</v>
          </cell>
          <cell r="HC34">
            <v>4.74</v>
          </cell>
          <cell r="HD34">
            <v>4.74</v>
          </cell>
          <cell r="HE34">
            <v>4.74</v>
          </cell>
          <cell r="HF34">
            <v>4.74</v>
          </cell>
          <cell r="HG34">
            <v>4.74</v>
          </cell>
          <cell r="HH34">
            <v>4.7300000000000004</v>
          </cell>
          <cell r="HI34">
            <v>4.7300000000000004</v>
          </cell>
        </row>
        <row r="35">
          <cell r="B35">
            <v>8.44</v>
          </cell>
          <cell r="C35">
            <v>8.65</v>
          </cell>
          <cell r="D35">
            <v>8.8000000000000007</v>
          </cell>
          <cell r="E35">
            <v>8.5500000000000007</v>
          </cell>
          <cell r="F35">
            <v>8.1999999999999993</v>
          </cell>
          <cell r="G35">
            <v>8.32</v>
          </cell>
          <cell r="H35">
            <v>8.18</v>
          </cell>
          <cell r="I35">
            <v>7.85</v>
          </cell>
          <cell r="J35">
            <v>7.8</v>
          </cell>
          <cell r="K35">
            <v>7.9</v>
          </cell>
          <cell r="L35">
            <v>7.44</v>
          </cell>
          <cell r="M35">
            <v>7.53</v>
          </cell>
          <cell r="N35">
            <v>7.08</v>
          </cell>
          <cell r="O35">
            <v>6.86</v>
          </cell>
          <cell r="P35">
            <v>6.32</v>
          </cell>
          <cell r="Q35">
            <v>6.13</v>
          </cell>
          <cell r="R35">
            <v>6.56</v>
          </cell>
          <cell r="S35">
            <v>7.36</v>
          </cell>
          <cell r="T35">
            <v>7.59</v>
          </cell>
          <cell r="U35">
            <v>7.96</v>
          </cell>
          <cell r="V35">
            <v>7.64</v>
          </cell>
          <cell r="W35">
            <v>6.96</v>
          </cell>
          <cell r="X35">
            <v>6.71</v>
          </cell>
          <cell r="Y35">
            <v>6.23</v>
          </cell>
          <cell r="Z35">
            <v>6.3</v>
          </cell>
          <cell r="AA35">
            <v>6.93</v>
          </cell>
          <cell r="AB35">
            <v>6.97</v>
          </cell>
          <cell r="AC35">
            <v>6.61</v>
          </cell>
          <cell r="AD35">
            <v>6.82</v>
          </cell>
          <cell r="AE35">
            <v>6.93</v>
          </cell>
          <cell r="AF35">
            <v>6.53</v>
          </cell>
          <cell r="AG35">
            <v>6.14</v>
          </cell>
          <cell r="AH35">
            <v>5.88</v>
          </cell>
          <cell r="AI35">
            <v>5.85</v>
          </cell>
          <cell r="AJ35">
            <v>5.47</v>
          </cell>
          <cell r="AK35">
            <v>5.1100000000000003</v>
          </cell>
          <cell r="AL35">
            <v>5.37</v>
          </cell>
          <cell r="AM35">
            <v>5.8</v>
          </cell>
          <cell r="AN35">
            <v>6.04</v>
          </cell>
          <cell r="AO35">
            <v>6.25</v>
          </cell>
          <cell r="AP35">
            <v>6.3</v>
          </cell>
          <cell r="AQ35">
            <v>5.98</v>
          </cell>
          <cell r="AR35">
            <v>5.8</v>
          </cell>
          <cell r="AS35">
            <v>5.69</v>
          </cell>
          <cell r="AT35">
            <v>5.44</v>
          </cell>
          <cell r="AU35">
            <v>5.7</v>
          </cell>
          <cell r="AV35">
            <v>5.52</v>
          </cell>
          <cell r="AW35">
            <v>5.31</v>
          </cell>
          <cell r="AX35">
            <v>5.3</v>
          </cell>
          <cell r="AY35">
            <v>5.29</v>
          </cell>
          <cell r="AZ35">
            <v>5.28</v>
          </cell>
          <cell r="BA35">
            <v>5.27</v>
          </cell>
          <cell r="BB35">
            <v>5.26</v>
          </cell>
          <cell r="BC35">
            <v>5.25</v>
          </cell>
          <cell r="BD35">
            <v>5.24</v>
          </cell>
          <cell r="BE35">
            <v>5.23</v>
          </cell>
          <cell r="BF35">
            <v>5.22</v>
          </cell>
          <cell r="BG35">
            <v>5.21</v>
          </cell>
          <cell r="BH35">
            <v>5.2</v>
          </cell>
          <cell r="BI35">
            <v>5.19</v>
          </cell>
          <cell r="BJ35">
            <v>5.18</v>
          </cell>
          <cell r="BK35">
            <v>5.17</v>
          </cell>
          <cell r="BL35">
            <v>5.16</v>
          </cell>
          <cell r="BM35">
            <v>5.16</v>
          </cell>
          <cell r="BN35">
            <v>5.15</v>
          </cell>
          <cell r="BO35">
            <v>5.14</v>
          </cell>
          <cell r="BP35">
            <v>4.99</v>
          </cell>
          <cell r="BQ35">
            <v>4.74</v>
          </cell>
          <cell r="BR35">
            <v>4.8</v>
          </cell>
          <cell r="BS35">
            <v>4.99</v>
          </cell>
          <cell r="BT35">
            <v>4.9400000000000004</v>
          </cell>
          <cell r="BU35">
            <v>4.6100000000000003</v>
          </cell>
          <cell r="BV35">
            <v>4.41</v>
          </cell>
          <cell r="BW35">
            <v>4.58</v>
          </cell>
          <cell r="BX35">
            <v>4.45</v>
          </cell>
          <cell r="BY35">
            <v>3.68</v>
          </cell>
          <cell r="BZ35">
            <v>3.45</v>
          </cell>
          <cell r="CA35">
            <v>4.17</v>
          </cell>
          <cell r="CB35">
            <v>4.32</v>
          </cell>
          <cell r="CC35">
            <v>4.33</v>
          </cell>
          <cell r="CD35">
            <v>4.62</v>
          </cell>
          <cell r="CE35">
            <v>4.37</v>
          </cell>
          <cell r="CF35">
            <v>3.85</v>
          </cell>
          <cell r="CG35">
            <v>4.16</v>
          </cell>
          <cell r="CH35">
            <v>4.5599999999999996</v>
          </cell>
          <cell r="CI35">
            <v>4.34</v>
          </cell>
          <cell r="CJ35">
            <v>3.7</v>
          </cell>
          <cell r="CK35">
            <v>3.04</v>
          </cell>
          <cell r="CL35">
            <v>3.14</v>
          </cell>
          <cell r="CM35">
            <v>2.94</v>
          </cell>
          <cell r="CN35">
            <v>2.75</v>
          </cell>
          <cell r="CO35">
            <v>2.86</v>
          </cell>
          <cell r="CP35">
            <v>3.14</v>
          </cell>
          <cell r="CQ35">
            <v>3.15</v>
          </cell>
          <cell r="CR35">
            <v>3.37</v>
          </cell>
          <cell r="CS35">
            <v>3.55</v>
          </cell>
          <cell r="CT35">
            <v>3.8</v>
          </cell>
          <cell r="CU35">
            <v>4.12</v>
          </cell>
          <cell r="CV35">
            <v>4.32</v>
          </cell>
          <cell r="CW35">
            <v>4.45</v>
          </cell>
          <cell r="CX35">
            <v>4.66</v>
          </cell>
          <cell r="CY35">
            <v>5.0199999999999996</v>
          </cell>
          <cell r="CZ35">
            <v>5.18</v>
          </cell>
          <cell r="DA35">
            <v>5.36</v>
          </cell>
          <cell r="DB35">
            <v>5.67</v>
          </cell>
          <cell r="DC35">
            <v>5.83</v>
          </cell>
          <cell r="DD35">
            <v>5.78</v>
          </cell>
          <cell r="DE35">
            <v>5.64</v>
          </cell>
          <cell r="DF35">
            <v>5.53</v>
          </cell>
          <cell r="DG35">
            <v>5.47</v>
          </cell>
          <cell r="DH35">
            <v>5.4</v>
          </cell>
          <cell r="DI35">
            <v>5.38</v>
          </cell>
          <cell r="DJ35">
            <v>5.37</v>
          </cell>
          <cell r="DK35">
            <v>5.37</v>
          </cell>
          <cell r="DL35">
            <v>5.37</v>
          </cell>
          <cell r="DM35">
            <v>5.39</v>
          </cell>
          <cell r="DN35">
            <v>5.4</v>
          </cell>
          <cell r="DO35">
            <v>5.41</v>
          </cell>
          <cell r="DP35">
            <v>5.41</v>
          </cell>
          <cell r="DQ35">
            <v>5.44</v>
          </cell>
          <cell r="DR35">
            <v>5.41</v>
          </cell>
          <cell r="DS35">
            <v>5.41</v>
          </cell>
          <cell r="DT35">
            <v>5.41</v>
          </cell>
          <cell r="DU35">
            <v>5.43</v>
          </cell>
          <cell r="DV35">
            <v>5.45</v>
          </cell>
          <cell r="DW35">
            <v>5.46</v>
          </cell>
          <cell r="DX35">
            <v>5.48</v>
          </cell>
          <cell r="DY35">
            <v>5.49</v>
          </cell>
          <cell r="DZ35">
            <v>5.5</v>
          </cell>
          <cell r="EA35">
            <v>5.5</v>
          </cell>
          <cell r="EB35">
            <v>5.5</v>
          </cell>
          <cell r="EC35">
            <v>5.5</v>
          </cell>
          <cell r="ED35">
            <v>5.51</v>
          </cell>
          <cell r="EE35">
            <v>5.52</v>
          </cell>
          <cell r="EF35">
            <v>5.52</v>
          </cell>
          <cell r="EG35">
            <v>5.52</v>
          </cell>
          <cell r="EH35">
            <v>5.53</v>
          </cell>
          <cell r="EI35">
            <v>5.53</v>
          </cell>
          <cell r="EJ35">
            <v>5.53</v>
          </cell>
          <cell r="EK35">
            <v>5.54</v>
          </cell>
          <cell r="EL35">
            <v>5.54</v>
          </cell>
          <cell r="EM35">
            <v>5.54</v>
          </cell>
          <cell r="EN35">
            <v>5.55</v>
          </cell>
          <cell r="EO35">
            <v>5.55</v>
          </cell>
          <cell r="EP35">
            <v>5.55</v>
          </cell>
          <cell r="EQ35">
            <v>5.54</v>
          </cell>
          <cell r="ER35">
            <v>5.54</v>
          </cell>
          <cell r="ES35">
            <v>5.54</v>
          </cell>
          <cell r="ET35">
            <v>5.54</v>
          </cell>
          <cell r="EU35">
            <v>5.53</v>
          </cell>
          <cell r="EV35">
            <v>5.53</v>
          </cell>
          <cell r="EW35">
            <v>5.53</v>
          </cell>
          <cell r="EX35">
            <v>5.53</v>
          </cell>
          <cell r="EY35">
            <v>5.53</v>
          </cell>
          <cell r="EZ35">
            <v>5.53</v>
          </cell>
          <cell r="FA35">
            <v>5.53</v>
          </cell>
          <cell r="FB35">
            <v>5.53</v>
          </cell>
          <cell r="FC35">
            <v>5.54</v>
          </cell>
          <cell r="FD35">
            <v>5.54</v>
          </cell>
          <cell r="FE35">
            <v>5.54</v>
          </cell>
          <cell r="FF35">
            <v>5.54</v>
          </cell>
          <cell r="FG35">
            <v>5.54</v>
          </cell>
          <cell r="FH35">
            <v>5.54</v>
          </cell>
          <cell r="FI35">
            <v>5.54</v>
          </cell>
          <cell r="FJ35">
            <v>5.54</v>
          </cell>
          <cell r="FK35">
            <v>5.54</v>
          </cell>
          <cell r="FL35">
            <v>5.54</v>
          </cell>
          <cell r="FM35">
            <v>5.54</v>
          </cell>
          <cell r="FN35">
            <v>5.54</v>
          </cell>
          <cell r="FO35">
            <v>5.54</v>
          </cell>
          <cell r="FP35">
            <v>5.54</v>
          </cell>
          <cell r="FQ35">
            <v>5.54</v>
          </cell>
          <cell r="FR35">
            <v>5.54</v>
          </cell>
          <cell r="FS35">
            <v>5.54</v>
          </cell>
          <cell r="FT35">
            <v>5.54</v>
          </cell>
          <cell r="FU35">
            <v>5.54</v>
          </cell>
          <cell r="FV35">
            <v>5.53</v>
          </cell>
          <cell r="FW35">
            <v>5.53</v>
          </cell>
          <cell r="FX35">
            <v>5.53</v>
          </cell>
          <cell r="FY35">
            <v>5.53</v>
          </cell>
          <cell r="FZ35">
            <v>5.53</v>
          </cell>
          <cell r="GA35">
            <v>5.53</v>
          </cell>
          <cell r="GB35">
            <v>5.53</v>
          </cell>
          <cell r="GC35">
            <v>5.53</v>
          </cell>
          <cell r="GD35">
            <v>5.53</v>
          </cell>
          <cell r="GE35">
            <v>5.53</v>
          </cell>
          <cell r="GF35">
            <v>5.53</v>
          </cell>
          <cell r="GG35">
            <v>5.53</v>
          </cell>
          <cell r="GH35">
            <v>5.53</v>
          </cell>
          <cell r="GI35">
            <v>5.53</v>
          </cell>
          <cell r="GJ35">
            <v>5.53</v>
          </cell>
          <cell r="GK35">
            <v>5.53</v>
          </cell>
          <cell r="GL35">
            <v>5.53</v>
          </cell>
          <cell r="GM35">
            <v>5.53</v>
          </cell>
          <cell r="GN35">
            <v>5.52</v>
          </cell>
          <cell r="GO35">
            <v>5.52</v>
          </cell>
          <cell r="GP35">
            <v>5.52</v>
          </cell>
          <cell r="GQ35">
            <v>5.52</v>
          </cell>
          <cell r="GR35">
            <v>5.52</v>
          </cell>
          <cell r="GS35">
            <v>5.52</v>
          </cell>
          <cell r="GT35">
            <v>5.52</v>
          </cell>
          <cell r="GU35">
            <v>5.52</v>
          </cell>
          <cell r="GV35">
            <v>5.52</v>
          </cell>
          <cell r="GW35">
            <v>5.52</v>
          </cell>
          <cell r="GX35">
            <v>5.52</v>
          </cell>
          <cell r="GY35">
            <v>5.51</v>
          </cell>
          <cell r="GZ35">
            <v>5.51</v>
          </cell>
          <cell r="HA35">
            <v>5.51</v>
          </cell>
          <cell r="HB35">
            <v>5.51</v>
          </cell>
          <cell r="HC35">
            <v>5.5</v>
          </cell>
          <cell r="HD35">
            <v>5.5</v>
          </cell>
          <cell r="HE35">
            <v>5.5</v>
          </cell>
          <cell r="HF35">
            <v>5.5</v>
          </cell>
          <cell r="HG35">
            <v>5.5</v>
          </cell>
          <cell r="HH35">
            <v>5.5</v>
          </cell>
          <cell r="HI35">
            <v>5.5</v>
          </cell>
        </row>
        <row r="36">
          <cell r="B36">
            <v>7.2</v>
          </cell>
          <cell r="C36">
            <v>7.33</v>
          </cell>
          <cell r="D36">
            <v>7.31</v>
          </cell>
          <cell r="E36">
            <v>7.25</v>
          </cell>
          <cell r="F36">
            <v>7.03</v>
          </cell>
          <cell r="G36">
            <v>7.03</v>
          </cell>
          <cell r="H36">
            <v>6.92</v>
          </cell>
          <cell r="I36">
            <v>6.7</v>
          </cell>
          <cell r="J36">
            <v>6.68</v>
          </cell>
          <cell r="K36">
            <v>6.58</v>
          </cell>
          <cell r="L36">
            <v>6.18</v>
          </cell>
          <cell r="M36">
            <v>6.33</v>
          </cell>
          <cell r="N36">
            <v>5.89</v>
          </cell>
          <cell r="O36">
            <v>5.71</v>
          </cell>
          <cell r="P36">
            <v>5.44</v>
          </cell>
          <cell r="Q36">
            <v>5.36</v>
          </cell>
          <cell r="R36">
            <v>5.54</v>
          </cell>
          <cell r="S36">
            <v>6.18</v>
          </cell>
          <cell r="T36">
            <v>6.24</v>
          </cell>
          <cell r="U36">
            <v>6.76</v>
          </cell>
          <cell r="V36">
            <v>6.28</v>
          </cell>
          <cell r="W36">
            <v>5.94</v>
          </cell>
          <cell r="X36">
            <v>5.96</v>
          </cell>
          <cell r="Y36">
            <v>5.63</v>
          </cell>
          <cell r="Z36">
            <v>5.55</v>
          </cell>
          <cell r="AA36">
            <v>5.98</v>
          </cell>
          <cell r="AB36">
            <v>5.85</v>
          </cell>
          <cell r="AC36">
            <v>5.65</v>
          </cell>
          <cell r="AD36">
            <v>5.7</v>
          </cell>
          <cell r="AE36">
            <v>5.7</v>
          </cell>
          <cell r="AF36">
            <v>5.38</v>
          </cell>
          <cell r="AG36">
            <v>5.3</v>
          </cell>
          <cell r="AH36">
            <v>5.12</v>
          </cell>
          <cell r="AI36">
            <v>5.18</v>
          </cell>
          <cell r="AJ36">
            <v>5.08</v>
          </cell>
          <cell r="AK36">
            <v>4.9800000000000004</v>
          </cell>
          <cell r="AL36">
            <v>5.05</v>
          </cell>
          <cell r="AM36">
            <v>5.21</v>
          </cell>
          <cell r="AN36">
            <v>5.54</v>
          </cell>
          <cell r="AO36">
            <v>5.91</v>
          </cell>
          <cell r="AP36">
            <v>5.97</v>
          </cell>
          <cell r="AQ36">
            <v>5.85</v>
          </cell>
          <cell r="AR36">
            <v>5.57</v>
          </cell>
          <cell r="AS36">
            <v>5.45</v>
          </cell>
          <cell r="AT36">
            <v>5.14</v>
          </cell>
          <cell r="AU36">
            <v>5.25</v>
          </cell>
          <cell r="AV36">
            <v>5.1100000000000003</v>
          </cell>
          <cell r="AW36">
            <v>5.1100000000000003</v>
          </cell>
          <cell r="AX36">
            <v>5.19</v>
          </cell>
          <cell r="AY36">
            <v>5.17</v>
          </cell>
          <cell r="AZ36">
            <v>4.9000000000000004</v>
          </cell>
          <cell r="BA36">
            <v>4.8899999999999997</v>
          </cell>
          <cell r="BB36">
            <v>4.82</v>
          </cell>
          <cell r="BC36">
            <v>4.49</v>
          </cell>
          <cell r="BD36">
            <v>4.92</v>
          </cell>
          <cell r="BE36">
            <v>4.76</v>
          </cell>
          <cell r="BF36">
            <v>4.5199999999999996</v>
          </cell>
          <cell r="BG36">
            <v>4.9800000000000004</v>
          </cell>
          <cell r="BH36">
            <v>4.71</v>
          </cell>
          <cell r="BI36">
            <v>4.5</v>
          </cell>
          <cell r="BJ36">
            <v>4.4400000000000004</v>
          </cell>
          <cell r="BK36">
            <v>4.33</v>
          </cell>
          <cell r="BL36">
            <v>4.3099999999999996</v>
          </cell>
          <cell r="BM36">
            <v>4.51</v>
          </cell>
          <cell r="BN36">
            <v>4.41</v>
          </cell>
          <cell r="BO36">
            <v>4.59</v>
          </cell>
          <cell r="BP36">
            <v>4.42</v>
          </cell>
          <cell r="BQ36">
            <v>4.18</v>
          </cell>
          <cell r="BR36">
            <v>4.2</v>
          </cell>
          <cell r="BS36">
            <v>4.3899999999999997</v>
          </cell>
          <cell r="BT36">
            <v>4.57</v>
          </cell>
          <cell r="BU36">
            <v>4.42</v>
          </cell>
          <cell r="BV36">
            <v>4.6100000000000003</v>
          </cell>
          <cell r="BW36">
            <v>4.66</v>
          </cell>
          <cell r="BX36">
            <v>4.74</v>
          </cell>
          <cell r="BY36">
            <v>5.43</v>
          </cell>
          <cell r="BZ36">
            <v>4.99</v>
          </cell>
          <cell r="CA36">
            <v>4.72</v>
          </cell>
          <cell r="CB36">
            <v>4.5199999999999996</v>
          </cell>
          <cell r="CC36">
            <v>4.26</v>
          </cell>
          <cell r="CD36">
            <v>4.3499999999999996</v>
          </cell>
          <cell r="CE36">
            <v>4.3499999999999996</v>
          </cell>
          <cell r="CF36">
            <v>4.07</v>
          </cell>
          <cell r="CG36">
            <v>4.4000000000000004</v>
          </cell>
          <cell r="CH36">
            <v>5.12</v>
          </cell>
          <cell r="CI36">
            <v>4.7</v>
          </cell>
          <cell r="CJ36">
            <v>4.18</v>
          </cell>
          <cell r="CK36">
            <v>4.04</v>
          </cell>
          <cell r="CL36">
            <v>3.75</v>
          </cell>
          <cell r="CM36">
            <v>3.89</v>
          </cell>
          <cell r="CN36">
            <v>3.75</v>
          </cell>
          <cell r="CO36">
            <v>3.53</v>
          </cell>
          <cell r="CP36">
            <v>3.76</v>
          </cell>
          <cell r="CQ36">
            <v>3.97</v>
          </cell>
          <cell r="CR36">
            <v>4.1399999999999997</v>
          </cell>
          <cell r="CS36">
            <v>4.29</v>
          </cell>
          <cell r="CT36">
            <v>4.5599999999999996</v>
          </cell>
          <cell r="CU36">
            <v>4.84</v>
          </cell>
          <cell r="CV36">
            <v>5.04</v>
          </cell>
          <cell r="CW36">
            <v>5.1100000000000003</v>
          </cell>
          <cell r="CX36">
            <v>5.33</v>
          </cell>
          <cell r="CY36">
            <v>5.63</v>
          </cell>
          <cell r="CZ36">
            <v>5.77</v>
          </cell>
          <cell r="DA36">
            <v>5.92</v>
          </cell>
          <cell r="DB36">
            <v>6.2</v>
          </cell>
          <cell r="DC36">
            <v>6.36</v>
          </cell>
          <cell r="DD36">
            <v>6.31</v>
          </cell>
          <cell r="DE36">
            <v>6.2</v>
          </cell>
          <cell r="DF36">
            <v>6.11</v>
          </cell>
          <cell r="DG36">
            <v>6.07</v>
          </cell>
          <cell r="DH36">
            <v>6.01</v>
          </cell>
          <cell r="DI36">
            <v>5.99</v>
          </cell>
          <cell r="DJ36">
            <v>5.97</v>
          </cell>
          <cell r="DK36">
            <v>5.98</v>
          </cell>
          <cell r="DL36">
            <v>5.98</v>
          </cell>
          <cell r="DM36">
            <v>5.98</v>
          </cell>
          <cell r="DN36">
            <v>5.98</v>
          </cell>
          <cell r="DO36">
            <v>5.98</v>
          </cell>
          <cell r="DP36">
            <v>5.98</v>
          </cell>
          <cell r="DQ36">
            <v>5.99</v>
          </cell>
          <cell r="DR36">
            <v>5.96</v>
          </cell>
          <cell r="DS36">
            <v>5.95</v>
          </cell>
          <cell r="DT36">
            <v>5.95</v>
          </cell>
          <cell r="DU36">
            <v>5.97</v>
          </cell>
          <cell r="DV36">
            <v>5.98</v>
          </cell>
          <cell r="DW36">
            <v>5.99</v>
          </cell>
          <cell r="DX36">
            <v>6</v>
          </cell>
          <cell r="DY36">
            <v>6.02</v>
          </cell>
          <cell r="DZ36">
            <v>6.03</v>
          </cell>
          <cell r="EA36">
            <v>6.03</v>
          </cell>
          <cell r="EB36">
            <v>6.03</v>
          </cell>
          <cell r="EC36">
            <v>6.04</v>
          </cell>
          <cell r="ED36">
            <v>6.04</v>
          </cell>
          <cell r="EE36">
            <v>6.05</v>
          </cell>
          <cell r="EF36">
            <v>6.05</v>
          </cell>
          <cell r="EG36">
            <v>6.06</v>
          </cell>
          <cell r="EH36">
            <v>6.06</v>
          </cell>
          <cell r="EI36">
            <v>6.06</v>
          </cell>
          <cell r="EJ36">
            <v>6.07</v>
          </cell>
          <cell r="EK36">
            <v>6.07</v>
          </cell>
          <cell r="EL36">
            <v>6.07</v>
          </cell>
          <cell r="EM36">
            <v>6.07</v>
          </cell>
          <cell r="EN36">
            <v>6.08</v>
          </cell>
          <cell r="EO36">
            <v>6.08</v>
          </cell>
          <cell r="EP36">
            <v>6.08</v>
          </cell>
          <cell r="EQ36">
            <v>6.07</v>
          </cell>
          <cell r="ER36">
            <v>6.07</v>
          </cell>
          <cell r="ES36">
            <v>6.07</v>
          </cell>
          <cell r="ET36">
            <v>6.07</v>
          </cell>
          <cell r="EU36">
            <v>6.07</v>
          </cell>
          <cell r="EV36">
            <v>6.06</v>
          </cell>
          <cell r="EW36">
            <v>6.06</v>
          </cell>
          <cell r="EX36">
            <v>6.06</v>
          </cell>
          <cell r="EY36">
            <v>6.06</v>
          </cell>
          <cell r="EZ36">
            <v>6.06</v>
          </cell>
          <cell r="FA36">
            <v>6.07</v>
          </cell>
          <cell r="FB36">
            <v>6.08</v>
          </cell>
          <cell r="FC36">
            <v>6.08</v>
          </cell>
          <cell r="FD36">
            <v>6.08</v>
          </cell>
          <cell r="FE36">
            <v>6.08</v>
          </cell>
          <cell r="FF36">
            <v>6.07</v>
          </cell>
          <cell r="FG36">
            <v>6.07</v>
          </cell>
          <cell r="FH36">
            <v>6.07</v>
          </cell>
          <cell r="FI36">
            <v>6.07</v>
          </cell>
          <cell r="FJ36">
            <v>6.07</v>
          </cell>
          <cell r="FK36">
            <v>6.07</v>
          </cell>
          <cell r="FL36">
            <v>6.08</v>
          </cell>
          <cell r="FM36">
            <v>6.08</v>
          </cell>
          <cell r="FN36">
            <v>6.08</v>
          </cell>
          <cell r="FO36">
            <v>6.08</v>
          </cell>
          <cell r="FP36">
            <v>6.07</v>
          </cell>
          <cell r="FQ36">
            <v>6.07</v>
          </cell>
          <cell r="FR36">
            <v>6.07</v>
          </cell>
          <cell r="FS36">
            <v>6.07</v>
          </cell>
          <cell r="FT36">
            <v>6.07</v>
          </cell>
          <cell r="FU36">
            <v>6.07</v>
          </cell>
          <cell r="FV36">
            <v>6.07</v>
          </cell>
          <cell r="FW36">
            <v>6.07</v>
          </cell>
          <cell r="FX36">
            <v>6.07</v>
          </cell>
          <cell r="FY36">
            <v>6.07</v>
          </cell>
          <cell r="FZ36">
            <v>6.07</v>
          </cell>
          <cell r="GA36">
            <v>6.07</v>
          </cell>
          <cell r="GB36">
            <v>6.07</v>
          </cell>
          <cell r="GC36">
            <v>6.07</v>
          </cell>
          <cell r="GD36">
            <v>6.07</v>
          </cell>
          <cell r="GE36">
            <v>6.07</v>
          </cell>
          <cell r="GF36">
            <v>6.07</v>
          </cell>
          <cell r="GG36">
            <v>6.07</v>
          </cell>
          <cell r="GH36">
            <v>6.07</v>
          </cell>
          <cell r="GI36">
            <v>6.08</v>
          </cell>
          <cell r="GJ36">
            <v>6.07</v>
          </cell>
          <cell r="GK36">
            <v>6.07</v>
          </cell>
          <cell r="GL36">
            <v>6.08</v>
          </cell>
          <cell r="GM36">
            <v>6.08</v>
          </cell>
          <cell r="GN36">
            <v>6.08</v>
          </cell>
          <cell r="GO36">
            <v>6.08</v>
          </cell>
          <cell r="GP36">
            <v>6.08</v>
          </cell>
          <cell r="GQ36">
            <v>6.08</v>
          </cell>
          <cell r="GR36">
            <v>6.08</v>
          </cell>
          <cell r="GS36">
            <v>6.08</v>
          </cell>
          <cell r="GT36">
            <v>6.08</v>
          </cell>
          <cell r="GU36">
            <v>6.08</v>
          </cell>
          <cell r="GV36">
            <v>6.07</v>
          </cell>
          <cell r="GW36">
            <v>6.07</v>
          </cell>
          <cell r="GX36">
            <v>6.07</v>
          </cell>
          <cell r="GY36">
            <v>6.07</v>
          </cell>
          <cell r="GZ36">
            <v>6.07</v>
          </cell>
          <cell r="HA36">
            <v>6.07</v>
          </cell>
          <cell r="HB36">
            <v>6.07</v>
          </cell>
          <cell r="HC36">
            <v>6.07</v>
          </cell>
          <cell r="HD36">
            <v>6.07</v>
          </cell>
          <cell r="HE36">
            <v>6.06</v>
          </cell>
          <cell r="HF36">
            <v>6.06</v>
          </cell>
          <cell r="HG36">
            <v>6.06</v>
          </cell>
          <cell r="HH36">
            <v>6.05</v>
          </cell>
          <cell r="HI36">
            <v>6.05</v>
          </cell>
        </row>
        <row r="39">
          <cell r="B39">
            <v>4685.33</v>
          </cell>
          <cell r="C39">
            <v>4710.67</v>
          </cell>
          <cell r="D39">
            <v>4753.33</v>
          </cell>
          <cell r="E39">
            <v>4778.33</v>
          </cell>
          <cell r="F39">
            <v>4774</v>
          </cell>
          <cell r="G39">
            <v>4795</v>
          </cell>
          <cell r="H39">
            <v>4879</v>
          </cell>
          <cell r="I39">
            <v>4892.33</v>
          </cell>
          <cell r="J39">
            <v>4899.67</v>
          </cell>
          <cell r="K39">
            <v>4961.33</v>
          </cell>
          <cell r="L39">
            <v>5022</v>
          </cell>
          <cell r="M39">
            <v>5056.33</v>
          </cell>
          <cell r="N39">
            <v>5082.33</v>
          </cell>
          <cell r="O39">
            <v>5229.67</v>
          </cell>
          <cell r="P39">
            <v>5245.67</v>
          </cell>
          <cell r="Q39">
            <v>5284</v>
          </cell>
          <cell r="R39">
            <v>5362.67</v>
          </cell>
          <cell r="S39">
            <v>5406</v>
          </cell>
          <cell r="T39">
            <v>5423.33</v>
          </cell>
          <cell r="U39">
            <v>5438.33</v>
          </cell>
          <cell r="V39">
            <v>5440.67</v>
          </cell>
          <cell r="W39">
            <v>5432.33</v>
          </cell>
          <cell r="X39">
            <v>5493.67</v>
          </cell>
          <cell r="Y39">
            <v>5518</v>
          </cell>
          <cell r="Z39">
            <v>5530.67</v>
          </cell>
          <cell r="AA39">
            <v>5573</v>
          </cell>
          <cell r="AB39">
            <v>5650.67</v>
          </cell>
          <cell r="AC39">
            <v>5734.33</v>
          </cell>
          <cell r="AD39">
            <v>5764.33</v>
          </cell>
          <cell r="AE39">
            <v>5832</v>
          </cell>
          <cell r="AF39">
            <v>5856</v>
          </cell>
          <cell r="AG39">
            <v>5848</v>
          </cell>
          <cell r="AH39">
            <v>5867</v>
          </cell>
          <cell r="AI39">
            <v>5886.33</v>
          </cell>
          <cell r="AJ39">
            <v>5937.67</v>
          </cell>
          <cell r="AK39">
            <v>5990.67</v>
          </cell>
          <cell r="AL39">
            <v>5992.67</v>
          </cell>
          <cell r="AM39">
            <v>6017.67</v>
          </cell>
          <cell r="AN39">
            <v>6098.33</v>
          </cell>
          <cell r="AO39">
            <v>6129.33</v>
          </cell>
          <cell r="AP39">
            <v>6164.25</v>
          </cell>
          <cell r="AQ39">
            <v>6223.93</v>
          </cell>
          <cell r="AR39">
            <v>6227.27</v>
          </cell>
          <cell r="AS39">
            <v>6269.09</v>
          </cell>
          <cell r="AT39">
            <v>6277.53</v>
          </cell>
          <cell r="AU39">
            <v>6297.5</v>
          </cell>
          <cell r="AV39">
            <v>6394.52</v>
          </cell>
          <cell r="AW39">
            <v>6398.77</v>
          </cell>
          <cell r="AX39">
            <v>6475.1</v>
          </cell>
          <cell r="AY39">
            <v>6508.2</v>
          </cell>
          <cell r="AZ39">
            <v>6595.14</v>
          </cell>
          <cell r="BA39">
            <v>6573.3</v>
          </cell>
          <cell r="BB39">
            <v>6616</v>
          </cell>
          <cell r="BC39">
            <v>6657.14</v>
          </cell>
          <cell r="BD39">
            <v>6723.14</v>
          </cell>
          <cell r="BE39">
            <v>6782.29</v>
          </cell>
          <cell r="BF39">
            <v>6867.18</v>
          </cell>
          <cell r="BG39">
            <v>7063.48</v>
          </cell>
          <cell r="BH39">
            <v>7203.94</v>
          </cell>
          <cell r="BI39">
            <v>7311.27</v>
          </cell>
          <cell r="BJ39">
            <v>7301.19</v>
          </cell>
          <cell r="BK39">
            <v>7389.46</v>
          </cell>
          <cell r="BL39">
            <v>7480.15</v>
          </cell>
          <cell r="BM39">
            <v>7613.11</v>
          </cell>
          <cell r="BN39">
            <v>7680.3</v>
          </cell>
          <cell r="BO39">
            <v>7695.14</v>
          </cell>
          <cell r="BP39">
            <v>7735.72</v>
          </cell>
          <cell r="BQ39">
            <v>7893.65</v>
          </cell>
          <cell r="BR39">
            <v>7871.8</v>
          </cell>
          <cell r="BS39">
            <v>7915.09</v>
          </cell>
          <cell r="BT39">
            <v>8005.43</v>
          </cell>
          <cell r="BU39">
            <v>8075.47</v>
          </cell>
          <cell r="BV39">
            <v>8097.78</v>
          </cell>
          <cell r="BW39">
            <v>8150.62</v>
          </cell>
          <cell r="BX39">
            <v>8403.84</v>
          </cell>
          <cell r="BY39">
            <v>8592.33</v>
          </cell>
          <cell r="BZ39">
            <v>8538.61</v>
          </cell>
          <cell r="CA39">
            <v>8560.18</v>
          </cell>
          <cell r="CB39">
            <v>8571.8799999999992</v>
          </cell>
          <cell r="CC39">
            <v>8609.85</v>
          </cell>
          <cell r="CD39">
            <v>8667.64</v>
          </cell>
          <cell r="CE39">
            <v>8747.65</v>
          </cell>
          <cell r="CF39">
            <v>8846</v>
          </cell>
          <cell r="CG39">
            <v>8941.19</v>
          </cell>
          <cell r="CH39">
            <v>8982.3700000000008</v>
          </cell>
          <cell r="CI39">
            <v>9038.18</v>
          </cell>
          <cell r="CJ39">
            <v>9098.0400000000009</v>
          </cell>
          <cell r="CK39">
            <v>9163.9599999999991</v>
          </cell>
          <cell r="CL39">
            <v>9212.5300000000007</v>
          </cell>
          <cell r="CM39">
            <v>9284.67</v>
          </cell>
          <cell r="CN39">
            <v>9341.5300000000007</v>
          </cell>
          <cell r="CO39">
            <v>9395.39</v>
          </cell>
          <cell r="CP39">
            <v>9448.67</v>
          </cell>
          <cell r="CQ39">
            <v>9513.9599999999991</v>
          </cell>
          <cell r="CR39">
            <v>9567.9699999999993</v>
          </cell>
          <cell r="CS39">
            <v>9627.2800000000007</v>
          </cell>
          <cell r="CT39">
            <v>9701.91</v>
          </cell>
          <cell r="CU39">
            <v>9773.82</v>
          </cell>
          <cell r="CV39">
            <v>9848.0499999999993</v>
          </cell>
          <cell r="CW39">
            <v>9922.43</v>
          </cell>
          <cell r="CX39">
            <v>9999.9</v>
          </cell>
          <cell r="CY39">
            <v>10071.51</v>
          </cell>
          <cell r="CZ39">
            <v>10143.06</v>
          </cell>
          <cell r="DA39">
            <v>10212.780000000001</v>
          </cell>
          <cell r="DB39">
            <v>10287.73</v>
          </cell>
          <cell r="DC39">
            <v>10355.93</v>
          </cell>
          <cell r="DD39">
            <v>10425.14</v>
          </cell>
          <cell r="DE39">
            <v>10490.6</v>
          </cell>
          <cell r="DF39">
            <v>10561.34</v>
          </cell>
          <cell r="DG39">
            <v>10626.12</v>
          </cell>
          <cell r="DH39">
            <v>10691.35</v>
          </cell>
          <cell r="DI39">
            <v>10753.21</v>
          </cell>
          <cell r="DJ39">
            <v>10819.15</v>
          </cell>
          <cell r="DK39">
            <v>10879.92</v>
          </cell>
          <cell r="DL39">
            <v>10940.57</v>
          </cell>
          <cell r="DM39">
            <v>11001.03</v>
          </cell>
          <cell r="DN39">
            <v>11068.47</v>
          </cell>
          <cell r="DO39">
            <v>11133.26</v>
          </cell>
          <cell r="DP39">
            <v>11200.47</v>
          </cell>
          <cell r="DQ39">
            <v>11269.13</v>
          </cell>
          <cell r="DR39">
            <v>11346.62</v>
          </cell>
          <cell r="DS39">
            <v>11421.74</v>
          </cell>
          <cell r="DT39">
            <v>11498.96</v>
          </cell>
          <cell r="DU39">
            <v>11576.63</v>
          </cell>
          <cell r="DV39">
            <v>11659.94</v>
          </cell>
          <cell r="DW39">
            <v>11740.53</v>
          </cell>
          <cell r="DX39">
            <v>11821.12</v>
          </cell>
          <cell r="DY39">
            <v>11902.32</v>
          </cell>
          <cell r="DZ39">
            <v>11989.57</v>
          </cell>
          <cell r="EA39">
            <v>12071.56</v>
          </cell>
          <cell r="EB39">
            <v>12155.23</v>
          </cell>
          <cell r="EC39">
            <v>12238.68</v>
          </cell>
          <cell r="ED39">
            <v>12330.03</v>
          </cell>
          <cell r="EE39">
            <v>12415.39</v>
          </cell>
          <cell r="EF39">
            <v>12500.32</v>
          </cell>
          <cell r="EG39">
            <v>12584.73</v>
          </cell>
          <cell r="EH39">
            <v>12677.82</v>
          </cell>
          <cell r="EI39">
            <v>12763.27</v>
          </cell>
          <cell r="EJ39">
            <v>12851.04</v>
          </cell>
          <cell r="EK39">
            <v>12938.73</v>
          </cell>
          <cell r="EL39">
            <v>13033.97</v>
          </cell>
          <cell r="EM39">
            <v>13123.61</v>
          </cell>
          <cell r="EN39">
            <v>13214.9</v>
          </cell>
          <cell r="EO39">
            <v>13305.38</v>
          </cell>
          <cell r="EP39">
            <v>13402.93</v>
          </cell>
          <cell r="EQ39">
            <v>13495.38</v>
          </cell>
          <cell r="ER39">
            <v>13589.51</v>
          </cell>
          <cell r="ES39">
            <v>13682.57</v>
          </cell>
          <cell r="ET39">
            <v>13783.67</v>
          </cell>
          <cell r="EU39">
            <v>13877.62</v>
          </cell>
          <cell r="EV39">
            <v>13973.98</v>
          </cell>
          <cell r="EW39">
            <v>14066.76</v>
          </cell>
          <cell r="EX39">
            <v>14170.71</v>
          </cell>
          <cell r="EY39">
            <v>14268.56</v>
          </cell>
          <cell r="EZ39">
            <v>14367.78</v>
          </cell>
          <cell r="FA39">
            <v>14466.23</v>
          </cell>
          <cell r="FB39">
            <v>14571.8</v>
          </cell>
          <cell r="FC39">
            <v>14671.42</v>
          </cell>
          <cell r="FD39">
            <v>14772.26</v>
          </cell>
          <cell r="FE39">
            <v>14874.42</v>
          </cell>
          <cell r="FF39">
            <v>14982.69</v>
          </cell>
          <cell r="FG39">
            <v>15086.63</v>
          </cell>
          <cell r="FH39">
            <v>15191.85</v>
          </cell>
          <cell r="FI39">
            <v>15298.37</v>
          </cell>
          <cell r="FJ39">
            <v>15413.3</v>
          </cell>
          <cell r="FK39">
            <v>15521.94</v>
          </cell>
          <cell r="FL39">
            <v>15630.55</v>
          </cell>
          <cell r="FM39">
            <v>15740.17</v>
          </cell>
          <cell r="FN39">
            <v>15858.98</v>
          </cell>
          <cell r="FO39">
            <v>15971.91</v>
          </cell>
          <cell r="FP39">
            <v>16086.2</v>
          </cell>
          <cell r="FQ39">
            <v>16200.29</v>
          </cell>
          <cell r="FR39">
            <v>16323.38</v>
          </cell>
          <cell r="FS39">
            <v>16442.150000000001</v>
          </cell>
          <cell r="FT39">
            <v>16559.66</v>
          </cell>
          <cell r="FU39">
            <v>16679.669999999998</v>
          </cell>
          <cell r="FV39">
            <v>16806.77</v>
          </cell>
          <cell r="FW39">
            <v>16928.84</v>
          </cell>
          <cell r="FX39">
            <v>17051.48</v>
          </cell>
          <cell r="FY39">
            <v>17173.7</v>
          </cell>
          <cell r="FZ39">
            <v>17305.91</v>
          </cell>
          <cell r="GA39">
            <v>17430.39</v>
          </cell>
          <cell r="GB39">
            <v>17557.02</v>
          </cell>
          <cell r="GC39">
            <v>17684.03</v>
          </cell>
          <cell r="GD39">
            <v>17820.580000000002</v>
          </cell>
          <cell r="GE39">
            <v>17949.89</v>
          </cell>
          <cell r="GF39">
            <v>18079.689999999999</v>
          </cell>
          <cell r="GG39">
            <v>18209.96</v>
          </cell>
          <cell r="GH39">
            <v>18350.990000000002</v>
          </cell>
          <cell r="GI39">
            <v>18485.310000000001</v>
          </cell>
          <cell r="GJ39">
            <v>18620.47</v>
          </cell>
          <cell r="GK39">
            <v>18755.259999999998</v>
          </cell>
          <cell r="GL39">
            <v>18900.71</v>
          </cell>
          <cell r="GM39">
            <v>19040.2</v>
          </cell>
          <cell r="GN39">
            <v>19181.07</v>
          </cell>
          <cell r="GO39">
            <v>19322.900000000001</v>
          </cell>
          <cell r="GP39">
            <v>19473.62</v>
          </cell>
          <cell r="GQ39">
            <v>19619.59</v>
          </cell>
          <cell r="GR39">
            <v>19765.45</v>
          </cell>
          <cell r="GS39">
            <v>19911.7</v>
          </cell>
          <cell r="GT39">
            <v>20068.810000000001</v>
          </cell>
          <cell r="GU39">
            <v>20220.78</v>
          </cell>
          <cell r="GV39">
            <v>20371.11</v>
          </cell>
          <cell r="GW39">
            <v>20523.55</v>
          </cell>
          <cell r="GX39">
            <v>20686.54</v>
          </cell>
          <cell r="GY39">
            <v>20843.3</v>
          </cell>
          <cell r="GZ39">
            <v>21000.44</v>
          </cell>
          <cell r="HA39">
            <v>21157.86</v>
          </cell>
          <cell r="HB39">
            <v>21339.9</v>
          </cell>
          <cell r="HC39">
            <v>21502.15</v>
          </cell>
          <cell r="HD39">
            <v>21660.7</v>
          </cell>
          <cell r="HE39">
            <v>21813.37</v>
          </cell>
          <cell r="HF39">
            <v>21982.05</v>
          </cell>
          <cell r="HG39">
            <v>22140.48</v>
          </cell>
          <cell r="HH39">
            <v>22299.8</v>
          </cell>
          <cell r="HI39">
            <v>22458.12</v>
          </cell>
        </row>
        <row r="40">
          <cell r="N40">
            <v>6501.51</v>
          </cell>
          <cell r="O40">
            <v>6501.51</v>
          </cell>
          <cell r="P40">
            <v>6507.71</v>
          </cell>
          <cell r="Q40">
            <v>6497.99</v>
          </cell>
          <cell r="R40">
            <v>6501.51</v>
          </cell>
          <cell r="S40">
            <v>6538.93</v>
          </cell>
          <cell r="T40">
            <v>6557.03</v>
          </cell>
          <cell r="U40">
            <v>6538.49</v>
          </cell>
          <cell r="V40">
            <v>8228.6200000000008</v>
          </cell>
          <cell r="W40">
            <v>8267.7000000000007</v>
          </cell>
          <cell r="X40">
            <v>8304.2800000000007</v>
          </cell>
          <cell r="Y40">
            <v>7798.98</v>
          </cell>
          <cell r="Z40">
            <v>8454.44</v>
          </cell>
          <cell r="AA40">
            <v>8444.6200000000008</v>
          </cell>
          <cell r="AB40">
            <v>8462.65</v>
          </cell>
          <cell r="AC40">
            <v>8284.0499999999993</v>
          </cell>
          <cell r="AD40">
            <v>9101.18</v>
          </cell>
          <cell r="AE40">
            <v>9094.2800000000007</v>
          </cell>
          <cell r="AF40">
            <v>9073.41</v>
          </cell>
          <cell r="AG40">
            <v>8313.27</v>
          </cell>
          <cell r="AH40">
            <v>7536.38</v>
          </cell>
          <cell r="AI40">
            <v>6755.8</v>
          </cell>
          <cell r="AJ40">
            <v>6768.28</v>
          </cell>
          <cell r="AK40">
            <v>6852.59</v>
          </cell>
          <cell r="AL40">
            <v>6835.23</v>
          </cell>
          <cell r="AM40">
            <v>6821.2</v>
          </cell>
          <cell r="AN40">
            <v>6815.54</v>
          </cell>
          <cell r="AO40">
            <v>6818.82</v>
          </cell>
          <cell r="AP40">
            <v>6933.74</v>
          </cell>
          <cell r="AQ40">
            <v>7161.86</v>
          </cell>
          <cell r="AR40">
            <v>7163.01</v>
          </cell>
          <cell r="AS40">
            <v>7354.42</v>
          </cell>
          <cell r="AT40">
            <v>7451.13</v>
          </cell>
          <cell r="AU40">
            <v>7440.33</v>
          </cell>
          <cell r="AV40">
            <v>7406.97</v>
          </cell>
          <cell r="AW40">
            <v>7401.28</v>
          </cell>
          <cell r="AX40">
            <v>7513.5330000000004</v>
          </cell>
          <cell r="AY40">
            <v>7588.0370000000003</v>
          </cell>
          <cell r="AZ40">
            <v>7698.09</v>
          </cell>
          <cell r="BA40">
            <v>7721.6239999999998</v>
          </cell>
          <cell r="BB40">
            <v>7789.7569999999996</v>
          </cell>
          <cell r="BC40">
            <v>7853.0439999999999</v>
          </cell>
          <cell r="BD40">
            <v>7931.9470000000001</v>
          </cell>
          <cell r="BE40">
            <v>8002.6790000000001</v>
          </cell>
          <cell r="BF40">
            <v>8090.2929999999997</v>
          </cell>
          <cell r="BG40">
            <v>8259.6620000000003</v>
          </cell>
          <cell r="BH40">
            <v>8384.1370000000006</v>
          </cell>
          <cell r="BI40">
            <v>8481.4920000000002</v>
          </cell>
          <cell r="BJ40">
            <v>8489.0990000000002</v>
          </cell>
          <cell r="BK40">
            <v>8568.7039999999997</v>
          </cell>
          <cell r="BL40">
            <v>8648.5300000000007</v>
          </cell>
          <cell r="BM40">
            <v>8758.2790000000005</v>
          </cell>
          <cell r="BN40">
            <v>8817.8289999999997</v>
          </cell>
          <cell r="BO40">
            <v>8837.5300000000007</v>
          </cell>
          <cell r="BP40">
            <v>8875.3259999999991</v>
          </cell>
          <cell r="BQ40">
            <v>8998.7260000000006</v>
          </cell>
          <cell r="BR40">
            <v>8988.8760000000002</v>
          </cell>
          <cell r="BS40">
            <v>9026.259</v>
          </cell>
          <cell r="BT40">
            <v>9097.5049999999992</v>
          </cell>
          <cell r="BU40">
            <v>9153.1749999999993</v>
          </cell>
          <cell r="BV40">
            <v>9173.4179999999997</v>
          </cell>
          <cell r="BW40">
            <v>9215.4869999999992</v>
          </cell>
          <cell r="BX40">
            <v>9402.25</v>
          </cell>
          <cell r="BY40">
            <v>9540.5450000000001</v>
          </cell>
          <cell r="BZ40">
            <v>9504.5939999999991</v>
          </cell>
          <cell r="CA40">
            <v>9522.3320000000003</v>
          </cell>
          <cell r="CB40">
            <v>9532.7360000000008</v>
          </cell>
          <cell r="CC40">
            <v>9561.732</v>
          </cell>
          <cell r="CD40">
            <v>9604.66</v>
          </cell>
          <cell r="CE40">
            <v>9663.1550000000007</v>
          </cell>
          <cell r="CF40">
            <v>9734.3369999999995</v>
          </cell>
          <cell r="CG40">
            <v>9802.884</v>
          </cell>
          <cell r="CH40">
            <v>9832.9879999999994</v>
          </cell>
          <cell r="CI40">
            <v>9873.2420000000002</v>
          </cell>
          <cell r="CJ40">
            <v>9916.16</v>
          </cell>
          <cell r="CK40">
            <v>9963.1450000000004</v>
          </cell>
          <cell r="CL40">
            <v>9997.8009999999995</v>
          </cell>
          <cell r="CM40">
            <v>10048.780000000001</v>
          </cell>
          <cell r="CN40">
            <v>10088.92</v>
          </cell>
          <cell r="CO40">
            <v>10126.85</v>
          </cell>
          <cell r="CP40">
            <v>10164.24</v>
          </cell>
          <cell r="CQ40">
            <v>10209.83</v>
          </cell>
          <cell r="CR40">
            <v>10247.48</v>
          </cell>
          <cell r="CS40">
            <v>10288.68</v>
          </cell>
          <cell r="CT40">
            <v>10340.280000000001</v>
          </cell>
          <cell r="CU40">
            <v>10389.86</v>
          </cell>
          <cell r="CV40">
            <v>10440.870000000001</v>
          </cell>
          <cell r="CW40">
            <v>10491.82</v>
          </cell>
          <cell r="CX40">
            <v>10544.72</v>
          </cell>
          <cell r="CY40">
            <v>10593.49</v>
          </cell>
          <cell r="CZ40">
            <v>10642.08</v>
          </cell>
          <cell r="DA40">
            <v>10689.29</v>
          </cell>
          <cell r="DB40">
            <v>10739.91</v>
          </cell>
          <cell r="DC40">
            <v>10785.85</v>
          </cell>
          <cell r="DD40">
            <v>10832.34</v>
          </cell>
          <cell r="DE40">
            <v>10876.22</v>
          </cell>
          <cell r="DF40">
            <v>10923.51</v>
          </cell>
          <cell r="DG40">
            <v>10966.72</v>
          </cell>
          <cell r="DH40">
            <v>11010.12</v>
          </cell>
          <cell r="DI40">
            <v>11051.2</v>
          </cell>
          <cell r="DJ40">
            <v>11094.88</v>
          </cell>
          <cell r="DK40">
            <v>11135.05</v>
          </cell>
          <cell r="DL40">
            <v>11175.06</v>
          </cell>
          <cell r="DM40">
            <v>11214.86</v>
          </cell>
          <cell r="DN40">
            <v>11259.17</v>
          </cell>
          <cell r="DO40">
            <v>11301.63</v>
          </cell>
          <cell r="DP40">
            <v>11345.59</v>
          </cell>
          <cell r="DQ40">
            <v>11390.4</v>
          </cell>
          <cell r="DR40">
            <v>11440.85</v>
          </cell>
          <cell r="DS40">
            <v>11489.64</v>
          </cell>
          <cell r="DT40">
            <v>11539.67</v>
          </cell>
          <cell r="DU40">
            <v>11589.87</v>
          </cell>
          <cell r="DV40">
            <v>11643.58</v>
          </cell>
          <cell r="DW40">
            <v>11695.41</v>
          </cell>
          <cell r="DX40">
            <v>11747.11</v>
          </cell>
          <cell r="DY40">
            <v>11799.08</v>
          </cell>
          <cell r="DZ40">
            <v>11854.77</v>
          </cell>
          <cell r="EA40">
            <v>11906.98</v>
          </cell>
          <cell r="EB40">
            <v>11960.12</v>
          </cell>
          <cell r="EC40">
            <v>12013</v>
          </cell>
          <cell r="ED40">
            <v>12070.73</v>
          </cell>
          <cell r="EE40">
            <v>12124.54</v>
          </cell>
          <cell r="EF40">
            <v>12177.95</v>
          </cell>
          <cell r="EG40">
            <v>12230.9</v>
          </cell>
          <cell r="EH40">
            <v>12289.16</v>
          </cell>
          <cell r="EI40">
            <v>12342.5</v>
          </cell>
          <cell r="EJ40">
            <v>12397.15</v>
          </cell>
          <cell r="EK40">
            <v>12451.62</v>
          </cell>
          <cell r="EL40">
            <v>12510.63</v>
          </cell>
          <cell r="EM40">
            <v>12566.04</v>
          </cell>
          <cell r="EN40">
            <v>12622.32</v>
          </cell>
          <cell r="EO40">
            <v>12677.97</v>
          </cell>
          <cell r="EP40">
            <v>12737.82</v>
          </cell>
          <cell r="EQ40">
            <v>12794.39</v>
          </cell>
          <cell r="ER40">
            <v>12851.85</v>
          </cell>
          <cell r="ES40">
            <v>12908.52</v>
          </cell>
          <cell r="ET40">
            <v>12969.93</v>
          </cell>
          <cell r="EU40">
            <v>13026.86</v>
          </cell>
          <cell r="EV40">
            <v>13085.1</v>
          </cell>
          <cell r="EW40">
            <v>13141.04</v>
          </cell>
          <cell r="EX40">
            <v>13203.57</v>
          </cell>
          <cell r="EY40">
            <v>13262.27</v>
          </cell>
          <cell r="EZ40">
            <v>13321.65</v>
          </cell>
          <cell r="FA40">
            <v>13380.43</v>
          </cell>
          <cell r="FB40">
            <v>13443.3</v>
          </cell>
          <cell r="FC40">
            <v>13502.48</v>
          </cell>
          <cell r="FD40">
            <v>13562.24</v>
          </cell>
          <cell r="FE40">
            <v>13622.63</v>
          </cell>
          <cell r="FF40">
            <v>13686.47</v>
          </cell>
          <cell r="FG40">
            <v>13747.61</v>
          </cell>
          <cell r="FH40">
            <v>13809.34</v>
          </cell>
          <cell r="FI40">
            <v>13871.69</v>
          </cell>
          <cell r="FJ40">
            <v>13938.78</v>
          </cell>
          <cell r="FK40">
            <v>14002.04</v>
          </cell>
          <cell r="FL40">
            <v>14065.13</v>
          </cell>
          <cell r="FM40">
            <v>14128.64</v>
          </cell>
          <cell r="FN40">
            <v>14197.3</v>
          </cell>
          <cell r="FO40">
            <v>14262.4</v>
          </cell>
          <cell r="FP40">
            <v>14328.11</v>
          </cell>
          <cell r="FQ40">
            <v>14393.54</v>
          </cell>
          <cell r="FR40">
            <v>14463.95</v>
          </cell>
          <cell r="FS40">
            <v>14531.71</v>
          </cell>
          <cell r="FT40">
            <v>14598.58</v>
          </cell>
          <cell r="FU40">
            <v>14666.7</v>
          </cell>
          <cell r="FV40">
            <v>14738.65</v>
          </cell>
          <cell r="FW40">
            <v>14807.57</v>
          </cell>
          <cell r="FX40">
            <v>14876.64</v>
          </cell>
          <cell r="FY40">
            <v>14945.3</v>
          </cell>
          <cell r="FZ40">
            <v>15019.37</v>
          </cell>
          <cell r="GA40">
            <v>15088.93</v>
          </cell>
          <cell r="GB40">
            <v>15159.51</v>
          </cell>
          <cell r="GC40">
            <v>15230.12</v>
          </cell>
          <cell r="GD40">
            <v>15305.83</v>
          </cell>
          <cell r="GE40">
            <v>15377.34</v>
          </cell>
          <cell r="GF40">
            <v>15448.93</v>
          </cell>
          <cell r="GG40">
            <v>15520.6</v>
          </cell>
          <cell r="GH40">
            <v>15597.99</v>
          </cell>
          <cell r="GI40">
            <v>15671.5</v>
          </cell>
          <cell r="GJ40">
            <v>15745.27</v>
          </cell>
          <cell r="GK40">
            <v>15818.66</v>
          </cell>
          <cell r="GL40">
            <v>15897.64</v>
          </cell>
          <cell r="GM40">
            <v>15973.18</v>
          </cell>
          <cell r="GN40">
            <v>16049.26</v>
          </cell>
          <cell r="GO40">
            <v>16125.67</v>
          </cell>
          <cell r="GP40">
            <v>16206.65</v>
          </cell>
          <cell r="GQ40">
            <v>16284.86</v>
          </cell>
          <cell r="GR40">
            <v>16362.81</v>
          </cell>
          <cell r="GS40">
            <v>16440.759999999998</v>
          </cell>
          <cell r="GT40">
            <v>16524.27</v>
          </cell>
          <cell r="GU40">
            <v>16604.830000000002</v>
          </cell>
          <cell r="GV40">
            <v>16684.310000000001</v>
          </cell>
          <cell r="GW40">
            <v>16764.7</v>
          </cell>
          <cell r="GX40">
            <v>16850.41</v>
          </cell>
          <cell r="GY40">
            <v>16932.62</v>
          </cell>
          <cell r="GZ40">
            <v>17014.810000000001</v>
          </cell>
          <cell r="HA40">
            <v>17096.919999999998</v>
          </cell>
          <cell r="HB40">
            <v>17191.61</v>
          </cell>
          <cell r="HC40">
            <v>17275.759999999998</v>
          </cell>
          <cell r="HD40">
            <v>17357.78</v>
          </cell>
          <cell r="HE40">
            <v>17436.55</v>
          </cell>
          <cell r="HF40">
            <v>17523.36</v>
          </cell>
          <cell r="HG40">
            <v>17604.68</v>
          </cell>
          <cell r="HH40">
            <v>17686.240000000002</v>
          </cell>
          <cell r="HI40">
            <v>17767.09</v>
          </cell>
        </row>
        <row r="42">
          <cell r="B42">
            <v>2668.33</v>
          </cell>
          <cell r="C42">
            <v>2694</v>
          </cell>
          <cell r="D42">
            <v>2720.67</v>
          </cell>
          <cell r="E42">
            <v>2726</v>
          </cell>
          <cell r="F42">
            <v>2717</v>
          </cell>
          <cell r="G42">
            <v>2721.67</v>
          </cell>
          <cell r="H42">
            <v>2778</v>
          </cell>
          <cell r="I42">
            <v>2787</v>
          </cell>
          <cell r="J42">
            <v>2786</v>
          </cell>
          <cell r="K42">
            <v>2825</v>
          </cell>
          <cell r="L42">
            <v>2852</v>
          </cell>
          <cell r="M42">
            <v>2871.67</v>
          </cell>
          <cell r="N42">
            <v>2895.67</v>
          </cell>
          <cell r="O42">
            <v>3037.67</v>
          </cell>
          <cell r="P42">
            <v>3020.33</v>
          </cell>
          <cell r="Q42">
            <v>3030.33</v>
          </cell>
          <cell r="R42">
            <v>3097.67</v>
          </cell>
          <cell r="S42">
            <v>3122.33</v>
          </cell>
          <cell r="T42">
            <v>3110.67</v>
          </cell>
          <cell r="U42">
            <v>3116.14</v>
          </cell>
          <cell r="V42">
            <v>3118.32</v>
          </cell>
          <cell r="W42">
            <v>3150.5</v>
          </cell>
          <cell r="X42">
            <v>3114.67</v>
          </cell>
          <cell r="Y42">
            <v>3125.33</v>
          </cell>
          <cell r="Z42">
            <v>3131</v>
          </cell>
          <cell r="AA42">
            <v>3162.33</v>
          </cell>
          <cell r="AB42">
            <v>3219.67</v>
          </cell>
          <cell r="AC42">
            <v>3299.67</v>
          </cell>
          <cell r="AD42">
            <v>3329.33</v>
          </cell>
          <cell r="AE42">
            <v>3379</v>
          </cell>
          <cell r="AF42">
            <v>3385</v>
          </cell>
          <cell r="AG42">
            <v>3364</v>
          </cell>
          <cell r="AH42">
            <v>3367.67</v>
          </cell>
          <cell r="AI42">
            <v>3376</v>
          </cell>
          <cell r="AJ42">
            <v>3395.67</v>
          </cell>
          <cell r="AK42">
            <v>3422</v>
          </cell>
          <cell r="AL42">
            <v>3417.67</v>
          </cell>
          <cell r="AM42">
            <v>3425.33</v>
          </cell>
          <cell r="AN42">
            <v>3479.33</v>
          </cell>
          <cell r="AO42">
            <v>3500</v>
          </cell>
          <cell r="AP42">
            <v>3520.56</v>
          </cell>
          <cell r="AQ42">
            <v>3548.07</v>
          </cell>
          <cell r="AR42">
            <v>3543.53</v>
          </cell>
          <cell r="AS42">
            <v>3545.28</v>
          </cell>
          <cell r="AT42">
            <v>3540.76</v>
          </cell>
          <cell r="AU42">
            <v>3553.01</v>
          </cell>
          <cell r="AV42">
            <v>3609.15</v>
          </cell>
          <cell r="AW42">
            <v>3591.62</v>
          </cell>
          <cell r="AX42">
            <v>3586.54</v>
          </cell>
          <cell r="AY42">
            <v>3606.1</v>
          </cell>
          <cell r="AZ42">
            <v>3651.78</v>
          </cell>
          <cell r="BA42">
            <v>3648.24</v>
          </cell>
          <cell r="BB42">
            <v>3650.44</v>
          </cell>
          <cell r="BC42">
            <v>3663.31</v>
          </cell>
          <cell r="BD42">
            <v>3704.37</v>
          </cell>
          <cell r="BE42">
            <v>3756.12</v>
          </cell>
          <cell r="BF42">
            <v>3795.4</v>
          </cell>
          <cell r="BG42">
            <v>3952.84</v>
          </cell>
          <cell r="BH42">
            <v>4047.52</v>
          </cell>
          <cell r="BI42">
            <v>4126.75</v>
          </cell>
          <cell r="BJ42">
            <v>4118.32</v>
          </cell>
          <cell r="BK42">
            <v>4183.72</v>
          </cell>
          <cell r="BL42">
            <v>4216.04</v>
          </cell>
          <cell r="BM42">
            <v>4302.04</v>
          </cell>
          <cell r="BN42">
            <v>4334.18</v>
          </cell>
          <cell r="BO42">
            <v>4335.3</v>
          </cell>
          <cell r="BP42">
            <v>4363.5</v>
          </cell>
          <cell r="BQ42">
            <v>4444.71</v>
          </cell>
          <cell r="BR42">
            <v>4425.38</v>
          </cell>
          <cell r="BS42">
            <v>4453.79</v>
          </cell>
          <cell r="BT42">
            <v>4513.1000000000004</v>
          </cell>
          <cell r="BU42">
            <v>4549.3999999999996</v>
          </cell>
          <cell r="BV42">
            <v>4561.1499999999996</v>
          </cell>
          <cell r="BW42">
            <v>4605.3500000000004</v>
          </cell>
          <cell r="BX42">
            <v>4761.1099999999997</v>
          </cell>
          <cell r="BY42">
            <v>4837.21</v>
          </cell>
          <cell r="BZ42">
            <v>4771.2700000000004</v>
          </cell>
          <cell r="CA42">
            <v>4768.3500000000004</v>
          </cell>
          <cell r="CB42">
            <v>4764.7700000000004</v>
          </cell>
          <cell r="CC42">
            <v>4771.5</v>
          </cell>
          <cell r="CD42">
            <v>4807.6099999999997</v>
          </cell>
          <cell r="CE42">
            <v>4854.46</v>
          </cell>
          <cell r="CF42">
            <v>4908.3100000000004</v>
          </cell>
          <cell r="CG42">
            <v>4961.6000000000004</v>
          </cell>
          <cell r="CH42">
            <v>4995.18</v>
          </cell>
          <cell r="CI42">
            <v>5040.53</v>
          </cell>
          <cell r="CJ42">
            <v>5087.47</v>
          </cell>
          <cell r="CK42">
            <v>5110.76</v>
          </cell>
          <cell r="CL42">
            <v>5126.84</v>
          </cell>
          <cell r="CM42">
            <v>5162.18</v>
          </cell>
          <cell r="CN42">
            <v>5194.05</v>
          </cell>
          <cell r="CO42">
            <v>5208.99</v>
          </cell>
          <cell r="CP42">
            <v>5240.34</v>
          </cell>
          <cell r="CQ42">
            <v>5271.65</v>
          </cell>
          <cell r="CR42">
            <v>5298.75</v>
          </cell>
          <cell r="CS42">
            <v>5331.44</v>
          </cell>
          <cell r="CT42">
            <v>5374.01</v>
          </cell>
          <cell r="CU42">
            <v>5413.69</v>
          </cell>
          <cell r="CV42">
            <v>5454.14</v>
          </cell>
          <cell r="CW42">
            <v>5494.15</v>
          </cell>
          <cell r="CX42">
            <v>5535.98</v>
          </cell>
          <cell r="CY42">
            <v>5573.07</v>
          </cell>
          <cell r="CZ42">
            <v>5609.28</v>
          </cell>
          <cell r="DA42">
            <v>5644</v>
          </cell>
          <cell r="DB42">
            <v>5682.28</v>
          </cell>
          <cell r="DC42">
            <v>5715.95</v>
          </cell>
          <cell r="DD42">
            <v>5749.34</v>
          </cell>
          <cell r="DE42">
            <v>5781.06</v>
          </cell>
          <cell r="DF42">
            <v>5816.5</v>
          </cell>
          <cell r="DG42">
            <v>5848.07</v>
          </cell>
          <cell r="DH42">
            <v>5879.68</v>
          </cell>
          <cell r="DI42">
            <v>5909.51</v>
          </cell>
          <cell r="DJ42">
            <v>5942.09</v>
          </cell>
          <cell r="DK42">
            <v>5971.2</v>
          </cell>
          <cell r="DL42">
            <v>5999.77</v>
          </cell>
          <cell r="DM42">
            <v>6028.05</v>
          </cell>
          <cell r="DN42">
            <v>6060.89</v>
          </cell>
          <cell r="DO42">
            <v>6091.66</v>
          </cell>
          <cell r="DP42">
            <v>6123.43</v>
          </cell>
          <cell r="DQ42">
            <v>6156.61</v>
          </cell>
          <cell r="DR42">
            <v>6195.27</v>
          </cell>
          <cell r="DS42">
            <v>6231.71</v>
          </cell>
          <cell r="DT42">
            <v>6269.11</v>
          </cell>
          <cell r="DU42">
            <v>6306.71</v>
          </cell>
          <cell r="DV42">
            <v>6347.93</v>
          </cell>
          <cell r="DW42">
            <v>6387.07</v>
          </cell>
          <cell r="DX42">
            <v>6426.29</v>
          </cell>
          <cell r="DY42">
            <v>6465.56</v>
          </cell>
          <cell r="DZ42">
            <v>6508.97</v>
          </cell>
          <cell r="EA42">
            <v>6548.39</v>
          </cell>
          <cell r="EB42">
            <v>6588.9</v>
          </cell>
          <cell r="EC42">
            <v>6629.27</v>
          </cell>
          <cell r="ED42">
            <v>6674.69</v>
          </cell>
          <cell r="EE42">
            <v>6715.92</v>
          </cell>
          <cell r="EF42">
            <v>6756.96</v>
          </cell>
          <cell r="EG42">
            <v>6797.13</v>
          </cell>
          <cell r="EH42">
            <v>6843.03</v>
          </cell>
          <cell r="EI42">
            <v>6883.81</v>
          </cell>
          <cell r="EJ42">
            <v>6926.05</v>
          </cell>
          <cell r="EK42">
            <v>6968.09</v>
          </cell>
          <cell r="EL42">
            <v>7015.09</v>
          </cell>
          <cell r="EM42">
            <v>7058.2</v>
          </cell>
          <cell r="EN42">
            <v>7102.19</v>
          </cell>
          <cell r="EO42">
            <v>7145.56</v>
          </cell>
          <cell r="EP42">
            <v>7193.68</v>
          </cell>
          <cell r="EQ42">
            <v>7238.19</v>
          </cell>
          <cell r="ER42">
            <v>7283.41</v>
          </cell>
          <cell r="ES42">
            <v>7328.06</v>
          </cell>
          <cell r="ET42">
            <v>7377.81</v>
          </cell>
          <cell r="EU42">
            <v>7423.03</v>
          </cell>
          <cell r="EV42">
            <v>7469.09</v>
          </cell>
          <cell r="EW42">
            <v>7513.28</v>
          </cell>
          <cell r="EX42">
            <v>7564.64</v>
          </cell>
          <cell r="EY42">
            <v>7611.68</v>
          </cell>
          <cell r="EZ42">
            <v>7659.24</v>
          </cell>
          <cell r="FA42">
            <v>7706.34</v>
          </cell>
          <cell r="FB42">
            <v>7758.33</v>
          </cell>
          <cell r="FC42">
            <v>7806.15</v>
          </cell>
          <cell r="FD42">
            <v>7854.32</v>
          </cell>
          <cell r="FE42">
            <v>7902.83</v>
          </cell>
          <cell r="FF42">
            <v>7955.99</v>
          </cell>
          <cell r="FG42">
            <v>8005.55</v>
          </cell>
          <cell r="FH42">
            <v>8055.73</v>
          </cell>
          <cell r="FI42">
            <v>8106.3</v>
          </cell>
          <cell r="FJ42">
            <v>8162.61</v>
          </cell>
          <cell r="FK42">
            <v>8214.31</v>
          </cell>
          <cell r="FL42">
            <v>8266.0300000000007</v>
          </cell>
          <cell r="FM42">
            <v>8317.8700000000008</v>
          </cell>
          <cell r="FN42">
            <v>8375.5400000000009</v>
          </cell>
          <cell r="FO42">
            <v>8429.0400000000009</v>
          </cell>
          <cell r="FP42">
            <v>8483.01</v>
          </cell>
          <cell r="FQ42">
            <v>8536.75</v>
          </cell>
          <cell r="FR42">
            <v>8596.41</v>
          </cell>
          <cell r="FS42">
            <v>8652.35</v>
          </cell>
          <cell r="FT42">
            <v>8707.86</v>
          </cell>
          <cell r="FU42">
            <v>8764.07</v>
          </cell>
          <cell r="FV42">
            <v>8825.44</v>
          </cell>
          <cell r="FW42">
            <v>8882.7099999999991</v>
          </cell>
          <cell r="FX42">
            <v>8940.2099999999991</v>
          </cell>
          <cell r="FY42">
            <v>8997.4500000000007</v>
          </cell>
          <cell r="FZ42">
            <v>9061</v>
          </cell>
          <cell r="GA42">
            <v>9119.16</v>
          </cell>
          <cell r="GB42">
            <v>9178.44</v>
          </cell>
          <cell r="GC42">
            <v>9237.7199999999993</v>
          </cell>
          <cell r="GD42">
            <v>9303.08</v>
          </cell>
          <cell r="GE42">
            <v>9363.4</v>
          </cell>
          <cell r="GF42">
            <v>9423.86</v>
          </cell>
          <cell r="GG42">
            <v>9484.27</v>
          </cell>
          <cell r="GH42">
            <v>9551.36</v>
          </cell>
          <cell r="GI42">
            <v>9613.6</v>
          </cell>
          <cell r="GJ42">
            <v>9676.19</v>
          </cell>
          <cell r="GK42">
            <v>9738.27</v>
          </cell>
          <cell r="GL42">
            <v>9807.15</v>
          </cell>
          <cell r="GM42">
            <v>9871.5</v>
          </cell>
          <cell r="GN42">
            <v>9936.31</v>
          </cell>
          <cell r="GO42">
            <v>10001.41</v>
          </cell>
          <cell r="GP42">
            <v>10072.41</v>
          </cell>
          <cell r="GQ42">
            <v>10139.64</v>
          </cell>
          <cell r="GR42">
            <v>10206.540000000001</v>
          </cell>
          <cell r="GS42">
            <v>10273.540000000001</v>
          </cell>
          <cell r="GT42">
            <v>10347.31</v>
          </cell>
          <cell r="GU42">
            <v>10417.02</v>
          </cell>
          <cell r="GV42">
            <v>10485.86</v>
          </cell>
          <cell r="GW42">
            <v>10555.1</v>
          </cell>
          <cell r="GX42">
            <v>10631.64</v>
          </cell>
          <cell r="GY42">
            <v>10702.94</v>
          </cell>
          <cell r="GZ42">
            <v>10774.38</v>
          </cell>
          <cell r="HA42">
            <v>10845.53</v>
          </cell>
          <cell r="HB42">
            <v>10932.57</v>
          </cell>
          <cell r="HC42">
            <v>11006.37</v>
          </cell>
          <cell r="HD42">
            <v>11077.64</v>
          </cell>
          <cell r="HE42">
            <v>11144.92</v>
          </cell>
          <cell r="HF42">
            <v>11222.21</v>
          </cell>
          <cell r="HG42">
            <v>11292.47</v>
          </cell>
          <cell r="HH42">
            <v>11362.91</v>
          </cell>
          <cell r="HI42">
            <v>11432.33</v>
          </cell>
        </row>
        <row r="43">
          <cell r="N43">
            <v>3451.6</v>
          </cell>
          <cell r="O43">
            <v>3451.6</v>
          </cell>
          <cell r="P43">
            <v>3457.8</v>
          </cell>
          <cell r="Q43">
            <v>3448.08</v>
          </cell>
          <cell r="R43">
            <v>3451.6</v>
          </cell>
          <cell r="S43">
            <v>3483.7</v>
          </cell>
          <cell r="T43">
            <v>3510.12</v>
          </cell>
          <cell r="U43">
            <v>3519.95</v>
          </cell>
          <cell r="V43">
            <v>4521.74</v>
          </cell>
          <cell r="W43">
            <v>4560.82</v>
          </cell>
          <cell r="X43">
            <v>4615.92</v>
          </cell>
          <cell r="Y43">
            <v>4365.91</v>
          </cell>
          <cell r="Z43">
            <v>4803.1099999999997</v>
          </cell>
          <cell r="AA43">
            <v>4793.29</v>
          </cell>
          <cell r="AB43">
            <v>4811.3100000000004</v>
          </cell>
          <cell r="AC43">
            <v>4563.41</v>
          </cell>
          <cell r="AD43">
            <v>5017.91</v>
          </cell>
          <cell r="AE43">
            <v>5011.01</v>
          </cell>
          <cell r="AF43">
            <v>5023.7299999999996</v>
          </cell>
          <cell r="AG43">
            <v>4687.67</v>
          </cell>
          <cell r="AH43">
            <v>4264.68</v>
          </cell>
          <cell r="AI43">
            <v>3834.98</v>
          </cell>
          <cell r="AJ43">
            <v>3847.46</v>
          </cell>
          <cell r="AK43">
            <v>3934.46</v>
          </cell>
          <cell r="AL43">
            <v>3917.09</v>
          </cell>
          <cell r="AM43">
            <v>3903.06</v>
          </cell>
          <cell r="AN43">
            <v>3897.41</v>
          </cell>
          <cell r="AO43">
            <v>3900.69</v>
          </cell>
          <cell r="AP43">
            <v>3948.01</v>
          </cell>
          <cell r="AQ43">
            <v>4041.32</v>
          </cell>
          <cell r="AR43">
            <v>4043.22</v>
          </cell>
          <cell r="AS43">
            <v>4045.3</v>
          </cell>
          <cell r="AT43">
            <v>4047.34</v>
          </cell>
          <cell r="AU43">
            <v>4066.91</v>
          </cell>
          <cell r="AV43">
            <v>4033.55</v>
          </cell>
          <cell r="AW43">
            <v>4027.86</v>
          </cell>
          <cell r="AX43">
            <v>4060.1709999999998</v>
          </cell>
          <cell r="AY43">
            <v>4108.3130000000001</v>
          </cell>
          <cell r="AZ43">
            <v>4174.0249999999996</v>
          </cell>
          <cell r="BA43">
            <v>4198.9139999999998</v>
          </cell>
          <cell r="BB43">
            <v>4225.7780000000002</v>
          </cell>
          <cell r="BC43">
            <v>4258.8059999999996</v>
          </cell>
          <cell r="BD43">
            <v>4312.1660000000002</v>
          </cell>
          <cell r="BE43">
            <v>4372.2439999999997</v>
          </cell>
          <cell r="BF43">
            <v>4420.8339999999998</v>
          </cell>
          <cell r="BG43">
            <v>4561.0829999999996</v>
          </cell>
          <cell r="BH43">
            <v>4650.1670000000004</v>
          </cell>
          <cell r="BI43">
            <v>4725.7190000000001</v>
          </cell>
          <cell r="BJ43">
            <v>4731.6840000000002</v>
          </cell>
          <cell r="BK43">
            <v>4794.1220000000003</v>
          </cell>
          <cell r="BL43">
            <v>4829.72</v>
          </cell>
          <cell r="BM43">
            <v>4906.0820000000003</v>
          </cell>
          <cell r="BN43">
            <v>4939.6989999999996</v>
          </cell>
          <cell r="BO43">
            <v>4948.4650000000001</v>
          </cell>
          <cell r="BP43">
            <v>4977.509</v>
          </cell>
          <cell r="BQ43">
            <v>5046.8909999999996</v>
          </cell>
          <cell r="BR43">
            <v>5037.8900000000003</v>
          </cell>
          <cell r="BS43">
            <v>5065.25</v>
          </cell>
          <cell r="BT43">
            <v>5115.9380000000001</v>
          </cell>
          <cell r="BU43">
            <v>5148.3559999999998</v>
          </cell>
          <cell r="BV43">
            <v>5161.4470000000001</v>
          </cell>
          <cell r="BW43">
            <v>5199.0940000000001</v>
          </cell>
          <cell r="BX43">
            <v>5321.4350000000004</v>
          </cell>
          <cell r="BY43">
            <v>5382.2430000000004</v>
          </cell>
          <cell r="BZ43">
            <v>5335.0370000000003</v>
          </cell>
          <cell r="CA43">
            <v>5335.34</v>
          </cell>
          <cell r="CB43">
            <v>5334.8969999999999</v>
          </cell>
          <cell r="CC43">
            <v>5342.0829999999996</v>
          </cell>
          <cell r="CD43">
            <v>5371.4139999999998</v>
          </cell>
          <cell r="CE43">
            <v>5408.6570000000002</v>
          </cell>
          <cell r="CF43">
            <v>5450.9350000000004</v>
          </cell>
          <cell r="CG43">
            <v>5492.5219999999999</v>
          </cell>
          <cell r="CH43">
            <v>5519.0550000000003</v>
          </cell>
          <cell r="CI43">
            <v>5554.2449999999999</v>
          </cell>
          <cell r="CJ43">
            <v>5590.4250000000002</v>
          </cell>
          <cell r="CK43">
            <v>5608.777</v>
          </cell>
          <cell r="CL43">
            <v>5621.643</v>
          </cell>
          <cell r="CM43">
            <v>5648.7550000000001</v>
          </cell>
          <cell r="CN43">
            <v>5673.1629999999996</v>
          </cell>
          <cell r="CO43">
            <v>5684.9049999999997</v>
          </cell>
          <cell r="CP43">
            <v>5708.7370000000001</v>
          </cell>
          <cell r="CQ43">
            <v>5732.4440000000004</v>
          </cell>
          <cell r="CR43">
            <v>5752.951</v>
          </cell>
          <cell r="CS43">
            <v>5777.5010000000002</v>
          </cell>
          <cell r="CT43">
            <v>5809.23</v>
          </cell>
          <cell r="CU43">
            <v>5838.7259999999997</v>
          </cell>
          <cell r="CV43">
            <v>5868.6850000000004</v>
          </cell>
          <cell r="CW43">
            <v>5898.2240000000002</v>
          </cell>
          <cell r="CX43">
            <v>5928.9939999999997</v>
          </cell>
          <cell r="CY43">
            <v>5956.223</v>
          </cell>
          <cell r="CZ43">
            <v>5982.7349999999997</v>
          </cell>
          <cell r="DA43">
            <v>6008.0940000000001</v>
          </cell>
          <cell r="DB43">
            <v>6035.9579999999996</v>
          </cell>
          <cell r="DC43">
            <v>6060.4219999999996</v>
          </cell>
          <cell r="DD43">
            <v>6084.6239999999998</v>
          </cell>
          <cell r="DE43">
            <v>6107.5690000000004</v>
          </cell>
          <cell r="DF43">
            <v>6133.1279999999997</v>
          </cell>
          <cell r="DG43">
            <v>6155.857</v>
          </cell>
          <cell r="DH43">
            <v>6178.5659999999998</v>
          </cell>
          <cell r="DI43">
            <v>6199.9570000000003</v>
          </cell>
          <cell r="DJ43">
            <v>6223.2629999999999</v>
          </cell>
          <cell r="DK43">
            <v>6244.0540000000001</v>
          </cell>
          <cell r="DL43">
            <v>6264.4229999999998</v>
          </cell>
          <cell r="DM43">
            <v>6284.549</v>
          </cell>
          <cell r="DN43">
            <v>6307.866</v>
          </cell>
          <cell r="DO43">
            <v>6329.6760000000004</v>
          </cell>
          <cell r="DP43">
            <v>6352.1509999999998</v>
          </cell>
          <cell r="DQ43">
            <v>6375.5770000000002</v>
          </cell>
          <cell r="DR43">
            <v>6402.8119999999999</v>
          </cell>
          <cell r="DS43">
            <v>6428.4309999999996</v>
          </cell>
          <cell r="DT43">
            <v>6454.6710000000003</v>
          </cell>
          <cell r="DU43">
            <v>6480.9989999999998</v>
          </cell>
          <cell r="DV43">
            <v>6509.7979999999998</v>
          </cell>
          <cell r="DW43">
            <v>6537.0879999999997</v>
          </cell>
          <cell r="DX43">
            <v>6564.3770000000004</v>
          </cell>
          <cell r="DY43">
            <v>6591.6469999999999</v>
          </cell>
          <cell r="DZ43">
            <v>6621.7250000000004</v>
          </cell>
          <cell r="EA43">
            <v>6648.9840000000004</v>
          </cell>
          <cell r="EB43">
            <v>6676.94</v>
          </cell>
          <cell r="EC43">
            <v>6704.7430000000004</v>
          </cell>
          <cell r="ED43">
            <v>6735.9570000000003</v>
          </cell>
          <cell r="EE43">
            <v>6764.232</v>
          </cell>
          <cell r="EF43">
            <v>6792.3220000000001</v>
          </cell>
          <cell r="EG43">
            <v>6819.7619999999997</v>
          </cell>
          <cell r="EH43">
            <v>6851.0510000000004</v>
          </cell>
          <cell r="EI43">
            <v>6878.7939999999999</v>
          </cell>
          <cell r="EJ43">
            <v>6907.473</v>
          </cell>
          <cell r="EK43">
            <v>6935.9610000000002</v>
          </cell>
          <cell r="EL43">
            <v>6967.7439999999997</v>
          </cell>
          <cell r="EM43">
            <v>6996.8360000000002</v>
          </cell>
          <cell r="EN43">
            <v>7026.4629999999997</v>
          </cell>
          <cell r="EO43">
            <v>7055.6139999999996</v>
          </cell>
          <cell r="EP43">
            <v>7087.8919999999998</v>
          </cell>
          <cell r="EQ43">
            <v>7117.6859999999997</v>
          </cell>
          <cell r="ER43">
            <v>7147.8959999999997</v>
          </cell>
          <cell r="ES43">
            <v>7177.665</v>
          </cell>
          <cell r="ET43">
            <v>7210.7659999999996</v>
          </cell>
          <cell r="EU43">
            <v>7240.7910000000002</v>
          </cell>
          <cell r="EV43">
            <v>7271.3130000000001</v>
          </cell>
          <cell r="EW43">
            <v>7300.54</v>
          </cell>
          <cell r="EX43">
            <v>7334.4390000000003</v>
          </cell>
          <cell r="EY43">
            <v>7365.4219999999996</v>
          </cell>
          <cell r="EZ43">
            <v>7396.6859999999997</v>
          </cell>
          <cell r="FA43">
            <v>7427.585</v>
          </cell>
          <cell r="FB43">
            <v>7461.6229999999996</v>
          </cell>
          <cell r="FC43">
            <v>7492.866</v>
          </cell>
          <cell r="FD43">
            <v>7524.2759999999998</v>
          </cell>
          <cell r="FE43">
            <v>7555.8450000000003</v>
          </cell>
          <cell r="FF43">
            <v>7590.3680000000004</v>
          </cell>
          <cell r="FG43">
            <v>7622.4880000000003</v>
          </cell>
          <cell r="FH43">
            <v>7654.9440000000004</v>
          </cell>
          <cell r="FI43">
            <v>7687.5879999999997</v>
          </cell>
          <cell r="FJ43">
            <v>7723.8590000000004</v>
          </cell>
          <cell r="FK43">
            <v>7757.0910000000003</v>
          </cell>
          <cell r="FL43">
            <v>7790.2690000000002</v>
          </cell>
          <cell r="FM43">
            <v>7823.4570000000003</v>
          </cell>
          <cell r="FN43">
            <v>7860.299</v>
          </cell>
          <cell r="FO43">
            <v>7894.4049999999997</v>
          </cell>
          <cell r="FP43">
            <v>7928.741</v>
          </cell>
          <cell r="FQ43">
            <v>7962.8609999999999</v>
          </cell>
          <cell r="FR43">
            <v>8000.6589999999997</v>
          </cell>
          <cell r="FS43">
            <v>8036.0240000000003</v>
          </cell>
          <cell r="FT43">
            <v>8071.0439999999999</v>
          </cell>
          <cell r="FU43">
            <v>8106.4340000000002</v>
          </cell>
          <cell r="FV43">
            <v>8144.99</v>
          </cell>
          <cell r="FW43">
            <v>8180.8919999999998</v>
          </cell>
          <cell r="FX43">
            <v>8216.8639999999996</v>
          </cell>
          <cell r="FY43">
            <v>8252.6</v>
          </cell>
          <cell r="FZ43">
            <v>8292.1910000000007</v>
          </cell>
          <cell r="GA43">
            <v>8328.3449999999993</v>
          </cell>
          <cell r="GB43">
            <v>8365.1200000000008</v>
          </cell>
          <cell r="GC43">
            <v>8401.8189999999995</v>
          </cell>
          <cell r="GD43">
            <v>8442.1949999999997</v>
          </cell>
          <cell r="GE43">
            <v>8479.3770000000004</v>
          </cell>
          <cell r="GF43">
            <v>8516.5679999999993</v>
          </cell>
          <cell r="GG43">
            <v>8553.6530000000002</v>
          </cell>
          <cell r="GH43">
            <v>8594.7489999999998</v>
          </cell>
          <cell r="GI43">
            <v>8632.7919999999995</v>
          </cell>
          <cell r="GJ43">
            <v>8670.9699999999993</v>
          </cell>
          <cell r="GK43">
            <v>8708.759</v>
          </cell>
          <cell r="GL43">
            <v>8750.5959999999995</v>
          </cell>
          <cell r="GM43">
            <v>8789.598</v>
          </cell>
          <cell r="GN43">
            <v>8828.7960000000003</v>
          </cell>
          <cell r="GO43">
            <v>8868.0869999999995</v>
          </cell>
          <cell r="GP43">
            <v>8910.8459999999995</v>
          </cell>
          <cell r="GQ43">
            <v>8951.2450000000008</v>
          </cell>
          <cell r="GR43">
            <v>8991.3610000000008</v>
          </cell>
          <cell r="GS43">
            <v>9031.4529999999995</v>
          </cell>
          <cell r="GT43">
            <v>9075.5</v>
          </cell>
          <cell r="GU43">
            <v>9117.0300000000007</v>
          </cell>
          <cell r="GV43">
            <v>9157.9539999999997</v>
          </cell>
          <cell r="GW43">
            <v>9199.0300000000007</v>
          </cell>
          <cell r="GX43">
            <v>9244.3359999999993</v>
          </cell>
          <cell r="GY43">
            <v>9286.4459999999999</v>
          </cell>
          <cell r="GZ43">
            <v>9328.5490000000009</v>
          </cell>
          <cell r="HA43">
            <v>9370.393</v>
          </cell>
          <cell r="HB43">
            <v>9421.4619999999995</v>
          </cell>
          <cell r="HC43">
            <v>9464.6610000000001</v>
          </cell>
          <cell r="HD43">
            <v>9506.2919999999995</v>
          </cell>
          <cell r="HE43">
            <v>9545.5130000000008</v>
          </cell>
          <cell r="HF43">
            <v>9590.4760000000006</v>
          </cell>
          <cell r="HG43">
            <v>9631.2630000000008</v>
          </cell>
          <cell r="HH43">
            <v>9672.0740000000005</v>
          </cell>
          <cell r="HI43">
            <v>9712.2139999999999</v>
          </cell>
        </row>
        <row r="45">
          <cell r="B45">
            <v>93.164243146000004</v>
          </cell>
          <cell r="C45">
            <v>93.777840522999995</v>
          </cell>
          <cell r="D45">
            <v>94.216744712999997</v>
          </cell>
          <cell r="E45">
            <v>94.946800991999993</v>
          </cell>
          <cell r="F45">
            <v>95.630234114999993</v>
          </cell>
          <cell r="G45">
            <v>96.188356967999994</v>
          </cell>
          <cell r="H45">
            <v>96.758030607999999</v>
          </cell>
          <cell r="I45">
            <v>97.274417896000003</v>
          </cell>
          <cell r="J45">
            <v>97.820038280000006</v>
          </cell>
          <cell r="K45">
            <v>98.568130533000001</v>
          </cell>
          <cell r="L45">
            <v>99.432711224000002</v>
          </cell>
          <cell r="M45">
            <v>99.548532600000001</v>
          </cell>
          <cell r="N45">
            <v>100</v>
          </cell>
          <cell r="O45">
            <v>100</v>
          </cell>
          <cell r="P45">
            <v>100</v>
          </cell>
          <cell r="Q45">
            <v>100</v>
          </cell>
          <cell r="R45">
            <v>103</v>
          </cell>
          <cell r="S45">
            <v>103</v>
          </cell>
          <cell r="T45">
            <v>103</v>
          </cell>
          <cell r="U45">
            <v>103</v>
          </cell>
          <cell r="V45">
            <v>105.6</v>
          </cell>
          <cell r="W45">
            <v>105.6</v>
          </cell>
          <cell r="X45">
            <v>105.6</v>
          </cell>
          <cell r="Y45">
            <v>105.6</v>
          </cell>
          <cell r="Z45">
            <v>108.9</v>
          </cell>
          <cell r="AA45">
            <v>108.9</v>
          </cell>
          <cell r="AB45">
            <v>108.9</v>
          </cell>
          <cell r="AC45">
            <v>108.9</v>
          </cell>
          <cell r="AD45">
            <v>111.5</v>
          </cell>
          <cell r="AE45">
            <v>111.5</v>
          </cell>
          <cell r="AF45">
            <v>111.5</v>
          </cell>
          <cell r="AG45">
            <v>111.5</v>
          </cell>
          <cell r="AH45">
            <v>113.6</v>
          </cell>
          <cell r="AI45">
            <v>113.6</v>
          </cell>
          <cell r="AJ45">
            <v>113.6</v>
          </cell>
          <cell r="AK45">
            <v>113.6</v>
          </cell>
          <cell r="AL45">
            <v>116.6</v>
          </cell>
          <cell r="AM45">
            <v>116.6</v>
          </cell>
          <cell r="AN45">
            <v>116.6</v>
          </cell>
          <cell r="AO45">
            <v>116.6</v>
          </cell>
          <cell r="AP45">
            <v>118.9</v>
          </cell>
          <cell r="AQ45">
            <v>118.9</v>
          </cell>
          <cell r="AR45">
            <v>118.9</v>
          </cell>
          <cell r="AS45">
            <v>118.9</v>
          </cell>
          <cell r="AT45">
            <v>122.2</v>
          </cell>
          <cell r="AU45">
            <v>122.2</v>
          </cell>
          <cell r="AV45">
            <v>122.2</v>
          </cell>
          <cell r="AW45">
            <v>122.2</v>
          </cell>
          <cell r="AX45">
            <v>126.7</v>
          </cell>
          <cell r="AY45">
            <v>126.7</v>
          </cell>
          <cell r="AZ45">
            <v>126.7</v>
          </cell>
          <cell r="BA45">
            <v>126.7</v>
          </cell>
          <cell r="BB45">
            <v>129.69999999999999</v>
          </cell>
          <cell r="BC45">
            <v>129.69999999999999</v>
          </cell>
          <cell r="BD45">
            <v>129.69999999999999</v>
          </cell>
          <cell r="BE45">
            <v>129.69999999999999</v>
          </cell>
          <cell r="BF45">
            <v>132.80000000000001</v>
          </cell>
          <cell r="BG45">
            <v>132.80000000000001</v>
          </cell>
          <cell r="BH45">
            <v>132.80000000000001</v>
          </cell>
          <cell r="BI45">
            <v>132.80000000000001</v>
          </cell>
          <cell r="BJ45">
            <v>146.69999999999999</v>
          </cell>
          <cell r="BK45">
            <v>146.69999999999999</v>
          </cell>
          <cell r="BL45">
            <v>146.69999999999999</v>
          </cell>
          <cell r="BM45">
            <v>146.69999999999999</v>
          </cell>
          <cell r="BN45">
            <v>156.19999999999999</v>
          </cell>
          <cell r="BO45">
            <v>156.19999999999999</v>
          </cell>
          <cell r="BP45">
            <v>156.19999999999999</v>
          </cell>
          <cell r="BQ45">
            <v>156.19999999999999</v>
          </cell>
          <cell r="BR45">
            <v>165</v>
          </cell>
          <cell r="BS45">
            <v>165</v>
          </cell>
          <cell r="BT45">
            <v>165</v>
          </cell>
          <cell r="BU45">
            <v>165</v>
          </cell>
          <cell r="BV45">
            <v>171</v>
          </cell>
          <cell r="BW45">
            <v>171</v>
          </cell>
          <cell r="BX45">
            <v>171</v>
          </cell>
          <cell r="BY45">
            <v>171</v>
          </cell>
          <cell r="BZ45">
            <v>182.5</v>
          </cell>
          <cell r="CA45">
            <v>182.5</v>
          </cell>
          <cell r="CB45">
            <v>182.5</v>
          </cell>
          <cell r="CC45">
            <v>182.5</v>
          </cell>
          <cell r="CD45">
            <v>181.6</v>
          </cell>
          <cell r="CE45">
            <v>181.6</v>
          </cell>
          <cell r="CF45">
            <v>181.6</v>
          </cell>
          <cell r="CG45">
            <v>181.6</v>
          </cell>
          <cell r="CH45">
            <v>185.7</v>
          </cell>
          <cell r="CI45">
            <v>185.7</v>
          </cell>
          <cell r="CJ45">
            <v>185.7</v>
          </cell>
          <cell r="CK45">
            <v>185.7</v>
          </cell>
          <cell r="CL45">
            <v>194</v>
          </cell>
          <cell r="CM45">
            <v>194</v>
          </cell>
          <cell r="CN45">
            <v>194</v>
          </cell>
          <cell r="CO45">
            <v>194</v>
          </cell>
          <cell r="CP45">
            <v>198.2824</v>
          </cell>
          <cell r="CQ45">
            <v>199.98570000000001</v>
          </cell>
          <cell r="CR45">
            <v>201.39689999999999</v>
          </cell>
          <cell r="CS45">
            <v>202.94880000000001</v>
          </cell>
          <cell r="CT45">
            <v>204.90479999999999</v>
          </cell>
          <cell r="CU45">
            <v>206.79300000000001</v>
          </cell>
          <cell r="CV45">
            <v>208.7457</v>
          </cell>
          <cell r="CW45">
            <v>210.70590000000001</v>
          </cell>
          <cell r="CX45">
            <v>212.75129999999999</v>
          </cell>
          <cell r="CY45">
            <v>214.64529999999999</v>
          </cell>
          <cell r="CZ45">
            <v>216.5411</v>
          </cell>
          <cell r="DA45">
            <v>218.39150000000001</v>
          </cell>
          <cell r="DB45">
            <v>220.38409999999999</v>
          </cell>
          <cell r="DC45">
            <v>222.2004</v>
          </cell>
          <cell r="DD45">
            <v>224.04640000000001</v>
          </cell>
          <cell r="DE45">
            <v>225.79519999999999</v>
          </cell>
          <cell r="DF45">
            <v>227.68799999999999</v>
          </cell>
          <cell r="DG45">
            <v>229.42410000000001</v>
          </cell>
          <cell r="DH45">
            <v>231.1748</v>
          </cell>
          <cell r="DI45">
            <v>232.8374</v>
          </cell>
          <cell r="DJ45">
            <v>234.6123</v>
          </cell>
          <cell r="DK45">
            <v>236.25030000000001</v>
          </cell>
          <cell r="DL45">
            <v>237.88730000000001</v>
          </cell>
          <cell r="DM45">
            <v>239.5213</v>
          </cell>
          <cell r="DN45">
            <v>241.3466</v>
          </cell>
          <cell r="DO45">
            <v>243.1027</v>
          </cell>
          <cell r="DP45">
            <v>244.92699999999999</v>
          </cell>
          <cell r="DQ45">
            <v>246.79329999999999</v>
          </cell>
          <cell r="DR45">
            <v>248.90309999999999</v>
          </cell>
          <cell r="DS45">
            <v>250.95160000000001</v>
          </cell>
          <cell r="DT45">
            <v>253.0608</v>
          </cell>
          <cell r="DU45">
            <v>255.1858</v>
          </cell>
          <cell r="DV45">
            <v>257.46890000000002</v>
          </cell>
          <cell r="DW45">
            <v>259.68119999999999</v>
          </cell>
          <cell r="DX45">
            <v>261.8972</v>
          </cell>
          <cell r="DY45">
            <v>264.13369999999998</v>
          </cell>
          <cell r="DZ45">
            <v>266.54090000000002</v>
          </cell>
          <cell r="EA45">
            <v>268.80689999999998</v>
          </cell>
          <cell r="EB45">
            <v>271.12310000000002</v>
          </cell>
          <cell r="EC45">
            <v>273.43709999999999</v>
          </cell>
          <cell r="ED45">
            <v>275.97460000000001</v>
          </cell>
          <cell r="EE45">
            <v>278.34980000000002</v>
          </cell>
          <cell r="EF45">
            <v>280.71690000000001</v>
          </cell>
          <cell r="EG45">
            <v>283.07350000000002</v>
          </cell>
          <cell r="EH45">
            <v>285.67680000000001</v>
          </cell>
          <cell r="EI45">
            <v>288.07049999999998</v>
          </cell>
          <cell r="EJ45">
            <v>290.53320000000002</v>
          </cell>
          <cell r="EK45">
            <v>292.99779999999998</v>
          </cell>
          <cell r="EL45">
            <v>295.67910000000001</v>
          </cell>
          <cell r="EM45">
            <v>298.2072</v>
          </cell>
          <cell r="EN45">
            <v>300.786</v>
          </cell>
          <cell r="EO45">
            <v>303.34629999999999</v>
          </cell>
          <cell r="EP45">
            <v>306.11130000000003</v>
          </cell>
          <cell r="EQ45">
            <v>308.73630000000003</v>
          </cell>
          <cell r="ER45">
            <v>311.41340000000002</v>
          </cell>
          <cell r="ES45">
            <v>314.06459999999998</v>
          </cell>
          <cell r="ET45">
            <v>316.94970000000001</v>
          </cell>
          <cell r="EU45">
            <v>319.6354</v>
          </cell>
          <cell r="EV45">
            <v>322.39449999999999</v>
          </cell>
          <cell r="EW45">
            <v>325.05560000000003</v>
          </cell>
          <cell r="EX45">
            <v>328.04199999999997</v>
          </cell>
          <cell r="EY45">
            <v>330.858</v>
          </cell>
          <cell r="EZ45">
            <v>333.71820000000002</v>
          </cell>
          <cell r="FA45">
            <v>336.56099999999998</v>
          </cell>
          <cell r="FB45">
            <v>339.6146</v>
          </cell>
          <cell r="FC45">
            <v>342.50099999999998</v>
          </cell>
          <cell r="FD45">
            <v>345.42750000000001</v>
          </cell>
          <cell r="FE45">
            <v>348.39729999999997</v>
          </cell>
          <cell r="FF45">
            <v>351.55020000000002</v>
          </cell>
          <cell r="FG45">
            <v>354.58210000000003</v>
          </cell>
          <cell r="FH45">
            <v>357.65649999999999</v>
          </cell>
          <cell r="FI45">
            <v>360.77420000000001</v>
          </cell>
          <cell r="FJ45">
            <v>364.14389999999997</v>
          </cell>
          <cell r="FK45">
            <v>367.33479999999997</v>
          </cell>
          <cell r="FL45">
            <v>370.53030000000001</v>
          </cell>
          <cell r="FM45">
            <v>373.76089999999999</v>
          </cell>
          <cell r="FN45">
            <v>377.26850000000002</v>
          </cell>
          <cell r="FO45">
            <v>380.60840000000002</v>
          </cell>
          <cell r="FP45">
            <v>383.99430000000001</v>
          </cell>
          <cell r="FQ45">
            <v>387.3802</v>
          </cell>
          <cell r="FR45">
            <v>391.03960000000001</v>
          </cell>
          <cell r="FS45">
            <v>394.57690000000002</v>
          </cell>
          <cell r="FT45">
            <v>398.08280000000002</v>
          </cell>
          <cell r="FU45">
            <v>401.66950000000003</v>
          </cell>
          <cell r="FV45">
            <v>405.47489999999999</v>
          </cell>
          <cell r="FW45">
            <v>409.13630000000001</v>
          </cell>
          <cell r="FX45">
            <v>412.82119999999998</v>
          </cell>
          <cell r="FY45">
            <v>416.49990000000003</v>
          </cell>
          <cell r="FZ45">
            <v>420.48649999999998</v>
          </cell>
          <cell r="GA45">
            <v>424.24669999999998</v>
          </cell>
          <cell r="GB45">
            <v>428.07850000000002</v>
          </cell>
          <cell r="GC45">
            <v>431.92849999999999</v>
          </cell>
          <cell r="GD45">
            <v>436.0752</v>
          </cell>
          <cell r="GE45">
            <v>440.00920000000002</v>
          </cell>
          <cell r="GF45">
            <v>443.9649</v>
          </cell>
          <cell r="GG45">
            <v>447.94189999999998</v>
          </cell>
          <cell r="GH45">
            <v>452.2552</v>
          </cell>
          <cell r="GI45">
            <v>456.3707</v>
          </cell>
          <cell r="GJ45">
            <v>460.51929999999999</v>
          </cell>
          <cell r="GK45">
            <v>464.66379999999998</v>
          </cell>
          <cell r="GL45">
            <v>469.14409999999998</v>
          </cell>
          <cell r="GM45">
            <v>473.44880000000001</v>
          </cell>
          <cell r="GN45">
            <v>477.80369999999999</v>
          </cell>
          <cell r="GO45">
            <v>482.19619999999998</v>
          </cell>
          <cell r="GP45">
            <v>486.8725</v>
          </cell>
          <cell r="GQ45">
            <v>491.40989999999999</v>
          </cell>
          <cell r="GR45">
            <v>495.952</v>
          </cell>
          <cell r="GS45">
            <v>500.51440000000002</v>
          </cell>
          <cell r="GT45">
            <v>505.4246</v>
          </cell>
          <cell r="GU45">
            <v>510.18310000000002</v>
          </cell>
          <cell r="GV45">
            <v>514.89869999999996</v>
          </cell>
          <cell r="GW45">
            <v>519.68910000000005</v>
          </cell>
          <cell r="GX45">
            <v>524.82060000000001</v>
          </cell>
          <cell r="GY45">
            <v>529.76520000000005</v>
          </cell>
          <cell r="GZ45">
            <v>534.73090000000002</v>
          </cell>
          <cell r="HA45">
            <v>539.71439999999996</v>
          </cell>
          <cell r="HB45">
            <v>545.48850000000004</v>
          </cell>
          <cell r="HC45">
            <v>550.64499999999998</v>
          </cell>
          <cell r="HD45">
            <v>555.69299999999998</v>
          </cell>
          <cell r="HE45">
            <v>560.56219999999996</v>
          </cell>
          <cell r="HF45">
            <v>565.95169999999996</v>
          </cell>
          <cell r="HG45">
            <v>571.02279999999996</v>
          </cell>
          <cell r="HH45">
            <v>576.13130000000001</v>
          </cell>
          <cell r="HI45">
            <v>581.21640000000002</v>
          </cell>
        </row>
        <row r="46">
          <cell r="B46">
            <v>116.218275443</v>
          </cell>
          <cell r="C46">
            <v>116.895772517</v>
          </cell>
          <cell r="D46">
            <v>117.362941003</v>
          </cell>
          <cell r="E46">
            <v>118.18916225</v>
          </cell>
          <cell r="F46">
            <v>118.953534573</v>
          </cell>
          <cell r="G46">
            <v>119.558390757</v>
          </cell>
          <cell r="H46">
            <v>120.175953161</v>
          </cell>
          <cell r="I46">
            <v>120.707583705</v>
          </cell>
          <cell r="J46">
            <v>121.275726726</v>
          </cell>
          <cell r="K46">
            <v>122.086276279</v>
          </cell>
          <cell r="L46">
            <v>123.14799858799999</v>
          </cell>
          <cell r="M46">
            <v>123.36352737599999</v>
          </cell>
          <cell r="N46">
            <v>129.6</v>
          </cell>
          <cell r="O46">
            <v>129.6</v>
          </cell>
          <cell r="P46">
            <v>129.6</v>
          </cell>
          <cell r="Q46">
            <v>129.6</v>
          </cell>
          <cell r="R46">
            <v>131.4</v>
          </cell>
          <cell r="S46">
            <v>131.4</v>
          </cell>
          <cell r="T46">
            <v>131.4</v>
          </cell>
          <cell r="U46">
            <v>131.4</v>
          </cell>
          <cell r="V46">
            <v>133.80000000000001</v>
          </cell>
          <cell r="W46">
            <v>133.80000000000001</v>
          </cell>
          <cell r="X46">
            <v>133.80000000000001</v>
          </cell>
          <cell r="Y46">
            <v>133.80000000000001</v>
          </cell>
          <cell r="Z46">
            <v>136.80000000000001</v>
          </cell>
          <cell r="AA46">
            <v>136.80000000000001</v>
          </cell>
          <cell r="AB46">
            <v>136.80000000000001</v>
          </cell>
          <cell r="AC46">
            <v>136.80000000000001</v>
          </cell>
          <cell r="AD46">
            <v>139.19999999999999</v>
          </cell>
          <cell r="AE46">
            <v>139.19999999999999</v>
          </cell>
          <cell r="AF46">
            <v>139.19999999999999</v>
          </cell>
          <cell r="AG46">
            <v>139.19999999999999</v>
          </cell>
          <cell r="AH46">
            <v>141.9</v>
          </cell>
          <cell r="AI46">
            <v>141.9</v>
          </cell>
          <cell r="AJ46">
            <v>141.9</v>
          </cell>
          <cell r="AK46">
            <v>141.9</v>
          </cell>
          <cell r="AL46">
            <v>145.1</v>
          </cell>
          <cell r="AM46">
            <v>145.1</v>
          </cell>
          <cell r="AN46">
            <v>145.1</v>
          </cell>
          <cell r="AO46">
            <v>145.1</v>
          </cell>
          <cell r="AP46">
            <v>146.9</v>
          </cell>
          <cell r="AQ46">
            <v>146.9</v>
          </cell>
          <cell r="AR46">
            <v>146.9</v>
          </cell>
          <cell r="AS46">
            <v>146.9</v>
          </cell>
          <cell r="AT46">
            <v>151.80000000000001</v>
          </cell>
          <cell r="AU46">
            <v>151.80000000000001</v>
          </cell>
          <cell r="AV46">
            <v>151.80000000000001</v>
          </cell>
          <cell r="AW46">
            <v>151.80000000000001</v>
          </cell>
          <cell r="AX46">
            <v>157.9</v>
          </cell>
          <cell r="AY46">
            <v>157.9</v>
          </cell>
          <cell r="AZ46">
            <v>157.9</v>
          </cell>
          <cell r="BA46">
            <v>157.9</v>
          </cell>
          <cell r="BB46">
            <v>162.1</v>
          </cell>
          <cell r="BC46">
            <v>162.1</v>
          </cell>
          <cell r="BD46">
            <v>162.1</v>
          </cell>
          <cell r="BE46">
            <v>162.1</v>
          </cell>
          <cell r="BF46">
            <v>163.6</v>
          </cell>
          <cell r="BG46">
            <v>163.6</v>
          </cell>
          <cell r="BH46">
            <v>163.6</v>
          </cell>
          <cell r="BI46">
            <v>163.6</v>
          </cell>
          <cell r="BJ46">
            <v>179.7</v>
          </cell>
          <cell r="BK46">
            <v>179.7</v>
          </cell>
          <cell r="BL46">
            <v>179.7</v>
          </cell>
          <cell r="BM46">
            <v>179.7</v>
          </cell>
          <cell r="BN46">
            <v>191.2</v>
          </cell>
          <cell r="BO46">
            <v>191.2</v>
          </cell>
          <cell r="BP46">
            <v>191.2</v>
          </cell>
          <cell r="BQ46">
            <v>191.2</v>
          </cell>
          <cell r="BR46">
            <v>201.1</v>
          </cell>
          <cell r="BS46">
            <v>201.1</v>
          </cell>
          <cell r="BT46">
            <v>201.1</v>
          </cell>
          <cell r="BU46">
            <v>201.1</v>
          </cell>
          <cell r="BV46">
            <v>210.6</v>
          </cell>
          <cell r="BW46">
            <v>210.6</v>
          </cell>
          <cell r="BX46">
            <v>210.6</v>
          </cell>
          <cell r="BY46">
            <v>210.6</v>
          </cell>
          <cell r="BZ46">
            <v>224.9</v>
          </cell>
          <cell r="CA46">
            <v>224.9</v>
          </cell>
          <cell r="CB46">
            <v>224.9</v>
          </cell>
          <cell r="CC46">
            <v>224.9</v>
          </cell>
          <cell r="CD46">
            <v>223</v>
          </cell>
          <cell r="CE46">
            <v>223</v>
          </cell>
          <cell r="CF46">
            <v>223</v>
          </cell>
          <cell r="CG46">
            <v>223</v>
          </cell>
          <cell r="CH46">
            <v>227.9</v>
          </cell>
          <cell r="CI46">
            <v>227.9</v>
          </cell>
          <cell r="CJ46">
            <v>227.9</v>
          </cell>
          <cell r="CK46">
            <v>227.9</v>
          </cell>
          <cell r="CL46">
            <v>237.6</v>
          </cell>
          <cell r="CM46">
            <v>237.6</v>
          </cell>
          <cell r="CN46">
            <v>237.6</v>
          </cell>
          <cell r="CO46">
            <v>237.6</v>
          </cell>
          <cell r="CP46">
            <v>241.97409999999999</v>
          </cell>
          <cell r="CQ46">
            <v>243.97710000000001</v>
          </cell>
          <cell r="CR46">
            <v>245.63650000000001</v>
          </cell>
          <cell r="CS46">
            <v>247.4614</v>
          </cell>
          <cell r="CT46">
            <v>249.76150000000001</v>
          </cell>
          <cell r="CU46">
            <v>251.9819</v>
          </cell>
          <cell r="CV46">
            <v>254.27799999999999</v>
          </cell>
          <cell r="CW46">
            <v>256.58300000000003</v>
          </cell>
          <cell r="CX46">
            <v>258.98820000000001</v>
          </cell>
          <cell r="CY46">
            <v>261.21550000000002</v>
          </cell>
          <cell r="CZ46">
            <v>263.44470000000001</v>
          </cell>
          <cell r="DA46">
            <v>265.62060000000002</v>
          </cell>
          <cell r="DB46">
            <v>267.96379999999999</v>
          </cell>
          <cell r="DC46">
            <v>270.09949999999998</v>
          </cell>
          <cell r="DD46">
            <v>272.27030000000002</v>
          </cell>
          <cell r="DE46">
            <v>274.32670000000002</v>
          </cell>
          <cell r="DF46">
            <v>276.55250000000001</v>
          </cell>
          <cell r="DG46">
            <v>278.59390000000002</v>
          </cell>
          <cell r="DH46">
            <v>280.65260000000001</v>
          </cell>
          <cell r="DI46">
            <v>282.60770000000002</v>
          </cell>
          <cell r="DJ46">
            <v>284.69470000000001</v>
          </cell>
          <cell r="DK46">
            <v>286.62090000000001</v>
          </cell>
          <cell r="DL46">
            <v>288.54579999999999</v>
          </cell>
          <cell r="DM46">
            <v>290.46730000000002</v>
          </cell>
          <cell r="DN46">
            <v>292.61369999999999</v>
          </cell>
          <cell r="DO46">
            <v>294.67869999999999</v>
          </cell>
          <cell r="DP46">
            <v>296.82380000000001</v>
          </cell>
          <cell r="DQ46">
            <v>299.01850000000002</v>
          </cell>
          <cell r="DR46">
            <v>301.49939999999998</v>
          </cell>
          <cell r="DS46">
            <v>303.9083</v>
          </cell>
          <cell r="DT46">
            <v>306.38850000000002</v>
          </cell>
          <cell r="DU46">
            <v>308.88720000000001</v>
          </cell>
          <cell r="DV46">
            <v>311.572</v>
          </cell>
          <cell r="DW46">
            <v>314.17340000000002</v>
          </cell>
          <cell r="DX46">
            <v>316.7792</v>
          </cell>
          <cell r="DY46">
            <v>319.40910000000002</v>
          </cell>
          <cell r="DZ46">
            <v>322.2398</v>
          </cell>
          <cell r="EA46">
            <v>324.90440000000001</v>
          </cell>
          <cell r="EB46">
            <v>327.62810000000002</v>
          </cell>
          <cell r="EC46">
            <v>330.3492</v>
          </cell>
          <cell r="ED46">
            <v>333.33300000000003</v>
          </cell>
          <cell r="EE46">
            <v>336.12599999999998</v>
          </cell>
          <cell r="EF46">
            <v>338.90949999999998</v>
          </cell>
          <cell r="EG46">
            <v>341.68060000000003</v>
          </cell>
          <cell r="EH46">
            <v>344.74180000000001</v>
          </cell>
          <cell r="EI46">
            <v>347.5566</v>
          </cell>
          <cell r="EJ46">
            <v>350.45260000000002</v>
          </cell>
          <cell r="EK46">
            <v>353.35070000000002</v>
          </cell>
          <cell r="EL46">
            <v>356.50369999999998</v>
          </cell>
          <cell r="EM46">
            <v>359.47640000000001</v>
          </cell>
          <cell r="EN46">
            <v>362.50889999999998</v>
          </cell>
          <cell r="EO46">
            <v>365.51949999999999</v>
          </cell>
          <cell r="EP46">
            <v>368.77089999999998</v>
          </cell>
          <cell r="EQ46">
            <v>371.85770000000002</v>
          </cell>
          <cell r="ER46">
            <v>375.00569999999999</v>
          </cell>
          <cell r="ES46">
            <v>378.1232</v>
          </cell>
          <cell r="ET46">
            <v>381.51589999999999</v>
          </cell>
          <cell r="EU46">
            <v>384.67399999999998</v>
          </cell>
          <cell r="EV46">
            <v>387.91849999999999</v>
          </cell>
          <cell r="EW46">
            <v>391.04759999999999</v>
          </cell>
          <cell r="EX46">
            <v>394.55939999999998</v>
          </cell>
          <cell r="EY46">
            <v>397.87079999999997</v>
          </cell>
          <cell r="EZ46">
            <v>401.23410000000001</v>
          </cell>
          <cell r="FA46">
            <v>404.577</v>
          </cell>
          <cell r="FB46">
            <v>408.16770000000002</v>
          </cell>
          <cell r="FC46">
            <v>411.56180000000001</v>
          </cell>
          <cell r="FD46">
            <v>415.00319999999999</v>
          </cell>
          <cell r="FE46">
            <v>418.49540000000002</v>
          </cell>
          <cell r="FF46">
            <v>422.20280000000002</v>
          </cell>
          <cell r="FG46">
            <v>425.7681</v>
          </cell>
          <cell r="FH46">
            <v>429.38330000000002</v>
          </cell>
          <cell r="FI46">
            <v>433.04939999999999</v>
          </cell>
          <cell r="FJ46">
            <v>437.01190000000003</v>
          </cell>
          <cell r="FK46">
            <v>440.76409999999998</v>
          </cell>
          <cell r="FL46">
            <v>444.52159999999998</v>
          </cell>
          <cell r="FM46">
            <v>448.32049999999998</v>
          </cell>
          <cell r="FN46">
            <v>452.44510000000002</v>
          </cell>
          <cell r="FO46">
            <v>456.3725</v>
          </cell>
          <cell r="FP46">
            <v>460.35410000000002</v>
          </cell>
          <cell r="FQ46">
            <v>464.3356</v>
          </cell>
          <cell r="FR46">
            <v>468.63869999999997</v>
          </cell>
          <cell r="FS46">
            <v>472.79829999999998</v>
          </cell>
          <cell r="FT46">
            <v>476.92090000000002</v>
          </cell>
          <cell r="FU46">
            <v>481.13850000000002</v>
          </cell>
          <cell r="FV46">
            <v>485.61329999999998</v>
          </cell>
          <cell r="FW46">
            <v>489.91879999999998</v>
          </cell>
          <cell r="FX46">
            <v>494.25189999999998</v>
          </cell>
          <cell r="FY46">
            <v>498.57769999999999</v>
          </cell>
          <cell r="FZ46">
            <v>503.26549999999997</v>
          </cell>
          <cell r="GA46">
            <v>507.68709999999999</v>
          </cell>
          <cell r="GB46">
            <v>512.19299999999998</v>
          </cell>
          <cell r="GC46">
            <v>516.72029999999995</v>
          </cell>
          <cell r="GD46">
            <v>521.59640000000002</v>
          </cell>
          <cell r="GE46">
            <v>526.22239999999999</v>
          </cell>
          <cell r="GF46">
            <v>530.87400000000002</v>
          </cell>
          <cell r="GG46">
            <v>535.55060000000003</v>
          </cell>
          <cell r="GH46">
            <v>540.62260000000003</v>
          </cell>
          <cell r="GI46">
            <v>545.46199999999999</v>
          </cell>
          <cell r="GJ46">
            <v>550.34040000000005</v>
          </cell>
          <cell r="GK46">
            <v>555.21389999999997</v>
          </cell>
          <cell r="GL46">
            <v>560.48239999999998</v>
          </cell>
          <cell r="GM46">
            <v>565.54420000000005</v>
          </cell>
          <cell r="GN46">
            <v>570.66520000000003</v>
          </cell>
          <cell r="GO46">
            <v>575.83040000000005</v>
          </cell>
          <cell r="GP46">
            <v>581.32929999999999</v>
          </cell>
          <cell r="GQ46">
            <v>586.66480000000001</v>
          </cell>
          <cell r="GR46">
            <v>592.0059</v>
          </cell>
          <cell r="GS46">
            <v>597.37080000000003</v>
          </cell>
          <cell r="GT46">
            <v>603.14480000000003</v>
          </cell>
          <cell r="GU46">
            <v>608.74030000000005</v>
          </cell>
          <cell r="GV46">
            <v>614.28549999999996</v>
          </cell>
          <cell r="GW46">
            <v>619.91859999999997</v>
          </cell>
          <cell r="GX46">
            <v>625.95270000000005</v>
          </cell>
          <cell r="GY46">
            <v>631.76710000000003</v>
          </cell>
          <cell r="GZ46">
            <v>637.60630000000003</v>
          </cell>
          <cell r="HA46">
            <v>643.46640000000002</v>
          </cell>
          <cell r="HB46">
            <v>650.25620000000004</v>
          </cell>
          <cell r="HC46">
            <v>656.31979999999999</v>
          </cell>
          <cell r="HD46">
            <v>662.25570000000005</v>
          </cell>
          <cell r="HE46">
            <v>667.98149999999998</v>
          </cell>
          <cell r="HF46">
            <v>674.31899999999996</v>
          </cell>
          <cell r="HG46">
            <v>680.28219999999999</v>
          </cell>
          <cell r="HH46">
            <v>686.28930000000003</v>
          </cell>
          <cell r="HI46">
            <v>692.26890000000003</v>
          </cell>
        </row>
        <row r="49">
          <cell r="B49">
            <v>22.983083999999998</v>
          </cell>
          <cell r="C49">
            <v>23.345195</v>
          </cell>
          <cell r="D49">
            <v>22.026889000000001</v>
          </cell>
          <cell r="E49">
            <v>22.564092000000002</v>
          </cell>
          <cell r="F49">
            <v>21.750727059999999</v>
          </cell>
          <cell r="G49">
            <v>23.488827430000001</v>
          </cell>
          <cell r="H49">
            <v>21.20899198</v>
          </cell>
          <cell r="I49">
            <v>21.880094010000001</v>
          </cell>
          <cell r="J49">
            <v>22.096945559999998</v>
          </cell>
          <cell r="K49">
            <v>22.862546719999997</v>
          </cell>
          <cell r="L49">
            <v>20.68507043</v>
          </cell>
          <cell r="M49">
            <v>23.08619762</v>
          </cell>
          <cell r="N49">
            <v>21.416901160000002</v>
          </cell>
          <cell r="O49">
            <v>24.064709670000003</v>
          </cell>
          <cell r="P49">
            <v>21.143990329999998</v>
          </cell>
          <cell r="Q49">
            <v>22.839894489999999</v>
          </cell>
          <cell r="R49">
            <v>23.945744699999999</v>
          </cell>
          <cell r="S49">
            <v>24.7616747</v>
          </cell>
          <cell r="T49">
            <v>22.770172969999997</v>
          </cell>
          <cell r="U49">
            <v>23.656163550000002</v>
          </cell>
          <cell r="V49">
            <v>24.064975539999999</v>
          </cell>
          <cell r="W49">
            <v>26.52790632</v>
          </cell>
          <cell r="X49">
            <v>23.759786469999998</v>
          </cell>
          <cell r="Y49">
            <v>27.587721039999998</v>
          </cell>
          <cell r="Z49">
            <v>28.024449199999999</v>
          </cell>
          <cell r="AA49">
            <v>31.341311690000001</v>
          </cell>
          <cell r="AB49">
            <v>29.640384570000002</v>
          </cell>
          <cell r="AC49">
            <v>31.867095879999997</v>
          </cell>
          <cell r="AD49">
            <v>30.753104359999998</v>
          </cell>
          <cell r="AE49">
            <v>33.83312162</v>
          </cell>
          <cell r="AF49">
            <v>30.086159819999999</v>
          </cell>
          <cell r="AG49">
            <v>32.971688730000004</v>
          </cell>
          <cell r="AH49">
            <v>33.8411276</v>
          </cell>
          <cell r="AI49">
            <v>37.679615119999994</v>
          </cell>
          <cell r="AJ49">
            <v>32.066061579999996</v>
          </cell>
          <cell r="AK49">
            <v>33.459983129999998</v>
          </cell>
          <cell r="AL49">
            <v>34.960158149999998</v>
          </cell>
          <cell r="AM49">
            <v>34.924929460000001</v>
          </cell>
          <cell r="AN49">
            <v>34.66062909</v>
          </cell>
          <cell r="AO49">
            <v>37.289942189999998</v>
          </cell>
          <cell r="AP49">
            <v>37.897525180000002</v>
          </cell>
          <cell r="AQ49">
            <v>41.504072030000003</v>
          </cell>
          <cell r="AR49">
            <v>41.143065409999899</v>
          </cell>
          <cell r="AS49">
            <v>46.219727399999996</v>
          </cell>
          <cell r="AT49">
            <v>48.16977129</v>
          </cell>
          <cell r="AU49">
            <v>51.132241630000003</v>
          </cell>
          <cell r="AV49">
            <v>41.912711080000001</v>
          </cell>
          <cell r="AW49">
            <v>42.325585279999999</v>
          </cell>
          <cell r="AX49">
            <v>37.817962649999998</v>
          </cell>
          <cell r="AY49">
            <v>38.596959130000002</v>
          </cell>
          <cell r="AZ49">
            <v>32.751773679999999</v>
          </cell>
          <cell r="BA49">
            <v>35.050983289999998</v>
          </cell>
          <cell r="BB49">
            <v>34.551648990000004</v>
          </cell>
          <cell r="BC49">
            <v>34.656169779999999</v>
          </cell>
          <cell r="BD49">
            <v>30.200647989999997</v>
          </cell>
          <cell r="BE49">
            <v>33.223910709999998</v>
          </cell>
          <cell r="BF49">
            <v>33.768349289999996</v>
          </cell>
          <cell r="BG49">
            <v>36.08051536</v>
          </cell>
          <cell r="BH49">
            <v>33.502594010000003</v>
          </cell>
          <cell r="BI49">
            <v>35.565714340000007</v>
          </cell>
          <cell r="BJ49">
            <v>34.456730380000003</v>
          </cell>
          <cell r="BK49">
            <v>38.755253209999999</v>
          </cell>
          <cell r="BL49">
            <v>33.147621739999998</v>
          </cell>
          <cell r="BM49">
            <v>38.648500390000002</v>
          </cell>
          <cell r="BN49">
            <v>39.364118420000004</v>
          </cell>
          <cell r="BO49">
            <v>41.728507860000001</v>
          </cell>
          <cell r="BP49">
            <v>35.650168999999998</v>
          </cell>
          <cell r="BQ49">
            <v>40.540305119999999</v>
          </cell>
          <cell r="BR49">
            <v>40.882359780000002</v>
          </cell>
          <cell r="BS49">
            <v>42.616907820000002</v>
          </cell>
          <cell r="BT49">
            <v>38.098745600000001</v>
          </cell>
          <cell r="BU49">
            <v>42.077737130000003</v>
          </cell>
          <cell r="BV49">
            <v>40.713083249999997</v>
          </cell>
          <cell r="BW49">
            <v>42.980343549999994</v>
          </cell>
          <cell r="BX49">
            <v>38.413173700000002</v>
          </cell>
          <cell r="BY49">
            <v>40.931294000000001</v>
          </cell>
          <cell r="BZ49">
            <v>39.11439781</v>
          </cell>
          <cell r="CA49">
            <v>38.194942259999998</v>
          </cell>
          <cell r="CB49">
            <v>30.39493246</v>
          </cell>
          <cell r="CC49">
            <v>29.93772688</v>
          </cell>
          <cell r="CD49">
            <v>35.309325270000002</v>
          </cell>
          <cell r="CE49">
            <v>36.674075680000001</v>
          </cell>
          <cell r="CF49">
            <v>32.81029341</v>
          </cell>
          <cell r="CG49">
            <v>35.243014780000003</v>
          </cell>
          <cell r="CH49">
            <v>37.542380840000007</v>
          </cell>
          <cell r="CI49">
            <v>40.542234749999999</v>
          </cell>
          <cell r="CJ49">
            <v>35.817371319999999</v>
          </cell>
          <cell r="CK49">
            <v>39.699851819999999</v>
          </cell>
          <cell r="CL49">
            <v>40.693536680000001</v>
          </cell>
          <cell r="CM49">
            <v>43.09346025</v>
          </cell>
          <cell r="CN49">
            <v>39.457895969999996</v>
          </cell>
          <cell r="CO49">
            <v>43.322427060000003</v>
          </cell>
          <cell r="CP49">
            <v>43.40792063</v>
          </cell>
          <cell r="CQ49">
            <v>46.014407200000001</v>
          </cell>
          <cell r="CR49">
            <v>40.487913151277304</v>
          </cell>
          <cell r="CS49">
            <v>43.741766564494846</v>
          </cell>
          <cell r="CT49">
            <v>44.587684653710646</v>
          </cell>
          <cell r="CU49">
            <v>47.00937289081245</v>
          </cell>
          <cell r="CV49">
            <v>43.033240015653902</v>
          </cell>
          <cell r="CW49">
            <v>46.552431325388106</v>
          </cell>
          <cell r="CX49">
            <v>47.489852374239454</v>
          </cell>
          <cell r="CY49">
            <v>49.936088504054304</v>
          </cell>
          <cell r="CZ49">
            <v>45.897896349564952</v>
          </cell>
          <cell r="DA49">
            <v>49.285453032362994</v>
          </cell>
          <cell r="DB49">
            <v>50.114546161404654</v>
          </cell>
          <cell r="DC49">
            <v>52.4605220777228</v>
          </cell>
          <cell r="DD49">
            <v>48.391782966851693</v>
          </cell>
          <cell r="DE49">
            <v>51.739001118084701</v>
          </cell>
          <cell r="DF49">
            <v>52.497829351972904</v>
          </cell>
          <cell r="DG49">
            <v>54.720721030951601</v>
          </cell>
          <cell r="DH49">
            <v>50.461735751554102</v>
          </cell>
          <cell r="DI49">
            <v>53.627602897631405</v>
          </cell>
          <cell r="DJ49">
            <v>54.2429362867558</v>
          </cell>
          <cell r="DK49">
            <v>56.376669467762554</v>
          </cell>
          <cell r="DL49">
            <v>52.067278262597448</v>
          </cell>
          <cell r="DM49">
            <v>55.204805004447053</v>
          </cell>
          <cell r="DN49">
            <v>55.805175211777147</v>
          </cell>
          <cell r="DO49">
            <v>57.928151451033251</v>
          </cell>
          <cell r="DP49">
            <v>53.62062202424805</v>
          </cell>
          <cell r="DQ49">
            <v>56.765664834372203</v>
          </cell>
          <cell r="DR49">
            <v>57.375826616885647</v>
          </cell>
          <cell r="DS49">
            <v>59.51445558548405</v>
          </cell>
          <cell r="DT49">
            <v>55.229888092051254</v>
          </cell>
          <cell r="DU49">
            <v>58.394514052542</v>
          </cell>
          <cell r="DV49">
            <v>59.0217766142489</v>
          </cell>
          <cell r="DW49">
            <v>61.168887017689151</v>
          </cell>
          <cell r="DX49">
            <v>56.887974126261398</v>
          </cell>
          <cell r="DY49">
            <v>60.053289634300249</v>
          </cell>
          <cell r="DZ49">
            <v>60.681655472084103</v>
          </cell>
          <cell r="EA49">
            <v>62.841108776635707</v>
          </cell>
          <cell r="EB49">
            <v>58.573642062396345</v>
          </cell>
          <cell r="EC49">
            <v>61.764746648734899</v>
          </cell>
          <cell r="ED49">
            <v>62.406834482726353</v>
          </cell>
          <cell r="EE49">
            <v>64.561116180667057</v>
          </cell>
          <cell r="EF49">
            <v>60.288960543100444</v>
          </cell>
          <cell r="EG49">
            <v>63.467722228327645</v>
          </cell>
          <cell r="EH49">
            <v>64.09932893958765</v>
          </cell>
          <cell r="EI49">
            <v>66.248301121407849</v>
          </cell>
          <cell r="EJ49">
            <v>61.973111474629491</v>
          </cell>
          <cell r="EK49">
            <v>65.150563019515303</v>
          </cell>
          <cell r="EL49">
            <v>65.784927920967803</v>
          </cell>
          <cell r="EM49">
            <v>67.948932239336997</v>
          </cell>
          <cell r="EN49">
            <v>63.6797416562273</v>
          </cell>
          <cell r="EO49">
            <v>66.86312331002695</v>
          </cell>
          <cell r="EP49">
            <v>67.497832985253453</v>
          </cell>
          <cell r="EQ49">
            <v>69.65590719470886</v>
          </cell>
          <cell r="ER49">
            <v>65.390095394584961</v>
          </cell>
          <cell r="ES49">
            <v>68.577821197937695</v>
          </cell>
          <cell r="ET49">
            <v>69.220943353251315</v>
          </cell>
          <cell r="EU49">
            <v>71.381499933879951</v>
          </cell>
          <cell r="EV49">
            <v>67.124583297126847</v>
          </cell>
          <cell r="EW49">
            <v>70.333822983980951</v>
          </cell>
          <cell r="EX49">
            <v>70.9840474790402</v>
          </cell>
          <cell r="EY49">
            <v>73.154602499116535</v>
          </cell>
          <cell r="EZ49">
            <v>68.8983064551567</v>
          </cell>
          <cell r="FA49">
            <v>72.097754566827504</v>
          </cell>
          <cell r="FB49">
            <v>72.749702930757053</v>
          </cell>
          <cell r="FC49">
            <v>74.924464190876989</v>
          </cell>
          <cell r="FD49">
            <v>70.676511672249347</v>
          </cell>
          <cell r="FE49">
            <v>73.89037132767595</v>
          </cell>
          <cell r="FF49">
            <v>74.556455416341947</v>
          </cell>
          <cell r="FG49">
            <v>76.739215428020046</v>
          </cell>
          <cell r="FH49">
            <v>72.502709398691252</v>
          </cell>
          <cell r="FI49">
            <v>75.734566245123702</v>
          </cell>
          <cell r="FJ49">
            <v>76.414372329997349</v>
          </cell>
          <cell r="FK49">
            <v>78.608165102445412</v>
          </cell>
          <cell r="FL49">
            <v>74.375934267914957</v>
          </cell>
          <cell r="FM49">
            <v>77.604688150380852</v>
          </cell>
          <cell r="FN49">
            <v>78.288217792014308</v>
          </cell>
          <cell r="FO49">
            <v>80.488285447150247</v>
          </cell>
          <cell r="FP49">
            <v>76.262398450062449</v>
          </cell>
          <cell r="FQ49">
            <v>79.497771988990394</v>
          </cell>
          <cell r="FR49">
            <v>80.191162160561944</v>
          </cell>
          <cell r="FS49">
            <v>82.396401422308742</v>
          </cell>
          <cell r="FT49">
            <v>78.176168715115608</v>
          </cell>
          <cell r="FU49">
            <v>81.414231489481153</v>
          </cell>
          <cell r="FV49">
            <v>82.109414484677856</v>
          </cell>
          <cell r="FW49">
            <v>84.319756398280717</v>
          </cell>
          <cell r="FX49">
            <v>80.105384845246704</v>
          </cell>
          <cell r="FY49">
            <v>83.342827026818895</v>
          </cell>
          <cell r="FZ49">
            <v>84.04214730730429</v>
          </cell>
          <cell r="GA49">
            <v>86.252902949435708</v>
          </cell>
          <cell r="GB49">
            <v>82.040255265272094</v>
          </cell>
          <cell r="GC49">
            <v>85.282662189190958</v>
          </cell>
          <cell r="GD49">
            <v>85.988808990402745</v>
          </cell>
          <cell r="GE49">
            <v>88.209011433943743</v>
          </cell>
          <cell r="GF49">
            <v>84.000018351784789</v>
          </cell>
          <cell r="GG49">
            <v>87.252423715151195</v>
          </cell>
          <cell r="GH49">
            <v>87.966362403656902</v>
          </cell>
          <cell r="GI49">
            <v>90.197114924683945</v>
          </cell>
          <cell r="GJ49">
            <v>85.994672544232287</v>
          </cell>
          <cell r="GK49">
            <v>89.250111916810795</v>
          </cell>
          <cell r="GL49">
            <v>89.962602555465097</v>
          </cell>
          <cell r="GM49">
            <v>92.184046184592688</v>
          </cell>
          <cell r="GN49">
            <v>87.981879623160495</v>
          </cell>
          <cell r="GO49">
            <v>91.245593566316202</v>
          </cell>
          <cell r="GP49">
            <v>91.971806201178254</v>
          </cell>
          <cell r="GQ49">
            <v>94.21276402591775</v>
          </cell>
          <cell r="GR49">
            <v>90.026870786621089</v>
          </cell>
          <cell r="GS49">
            <v>93.299410938392398</v>
          </cell>
          <cell r="GT49">
            <v>94.039000795688196</v>
          </cell>
          <cell r="GU49">
            <v>96.291543019235846</v>
          </cell>
          <cell r="GV49">
            <v>92.118820138108049</v>
          </cell>
          <cell r="GW49">
            <v>95.408047340544613</v>
          </cell>
          <cell r="GX49">
            <v>96.167496167225806</v>
          </cell>
          <cell r="GY49">
            <v>98.436104848645144</v>
          </cell>
          <cell r="GZ49">
            <v>94.278414104066258</v>
          </cell>
          <cell r="HA49">
            <v>97.58163912172904</v>
          </cell>
          <cell r="HB49">
            <v>98.353223985257856</v>
          </cell>
          <cell r="HC49">
            <v>100.63817494356735</v>
          </cell>
          <cell r="HD49">
            <v>96.487931312508294</v>
          </cell>
          <cell r="HE49">
            <v>99.79053573737805</v>
          </cell>
          <cell r="HF49">
            <v>100.54915710700185</v>
          </cell>
          <cell r="HG49">
            <v>102.82893645870024</v>
          </cell>
          <cell r="HH49">
            <v>98.68889813135371</v>
          </cell>
          <cell r="HI49">
            <v>102.0016389051807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. PROJ. DATA BASE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s"/>
      <sheetName val="Notes for SYIP"/>
      <sheetName val="changes"/>
      <sheetName val="Fund Summary"/>
      <sheetName val="Fund Summary-Revenues"/>
      <sheetName val="Fund Summary Recon"/>
      <sheetName val="Construction District Summary"/>
      <sheetName val="Construction District Detail"/>
      <sheetName val="CTB Formula"/>
      <sheetName val="Formula Detail"/>
      <sheetName val="CTB Capital"/>
      <sheetName val="Capital Detail"/>
      <sheetName val="capital issues"/>
      <sheetName val="Special Projects"/>
      <sheetName val="Senior Transportation"/>
      <sheetName val="TDM &amp; TMP"/>
      <sheetName val="5303 - 5304"/>
      <sheetName val="5307"/>
      <sheetName val="5310"/>
      <sheetName val="5311"/>
      <sheetName val="JARC"/>
      <sheetName val="New Freedom"/>
      <sheetName val="REF"/>
      <sheetName val="REF (2)"/>
      <sheetName val="IPROC"/>
      <sheetName val="RPF"/>
      <sheetName val="RPF (2)"/>
      <sheetName val="Five Year Capital Needs"/>
    </sheetNames>
    <sheetDataSet>
      <sheetData sheetId="0">
        <row r="3">
          <cell r="B3" t="str">
            <v>State MTF Capital Assistance</v>
          </cell>
        </row>
        <row r="4">
          <cell r="B4" t="str">
            <v>State MTF Paratransit Assistance</v>
          </cell>
        </row>
        <row r="5">
          <cell r="B5" t="str">
            <v>State TTF Capital Assistance</v>
          </cell>
        </row>
        <row r="6">
          <cell r="B6" t="str">
            <v>State Bond Assistance</v>
          </cell>
        </row>
        <row r="7">
          <cell r="B7" t="str">
            <v>Other Bonds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showGridLines="0" workbookViewId="0">
      <pane xSplit="2" ySplit="2" topLeftCell="C10" activePane="bottomRight" state="frozen"/>
      <selection pane="topRight" activeCell="C1" sqref="C1"/>
      <selection pane="bottomLeft" activeCell="A3" sqref="A3"/>
      <selection pane="bottomRight" activeCell="G1" sqref="G1:G1048576"/>
    </sheetView>
  </sheetViews>
  <sheetFormatPr defaultRowHeight="15"/>
  <cols>
    <col min="2" max="2" width="46.140625" customWidth="1"/>
    <col min="3" max="3" width="15.7109375" style="2" customWidth="1"/>
    <col min="4" max="4" width="15.7109375" style="20" customWidth="1"/>
    <col min="5" max="7" width="15.7109375" style="2" customWidth="1"/>
  </cols>
  <sheetData>
    <row r="1" spans="2:8">
      <c r="C1" s="3">
        <v>2014</v>
      </c>
      <c r="D1" s="17">
        <v>2014</v>
      </c>
      <c r="E1" s="3">
        <v>2014</v>
      </c>
      <c r="F1" s="3">
        <v>2014</v>
      </c>
      <c r="G1" s="3">
        <v>2014</v>
      </c>
    </row>
    <row r="2" spans="2:8" s="1" customFormat="1">
      <c r="B2" s="5" t="s">
        <v>0</v>
      </c>
      <c r="C2" s="6" t="s">
        <v>1</v>
      </c>
      <c r="D2" s="18" t="s">
        <v>5</v>
      </c>
      <c r="E2" s="6" t="s">
        <v>2</v>
      </c>
      <c r="F2" s="6" t="s">
        <v>3</v>
      </c>
      <c r="G2" s="6" t="s">
        <v>4</v>
      </c>
      <c r="H2" s="5"/>
    </row>
    <row r="3" spans="2:8">
      <c r="B3" s="1" t="s">
        <v>6</v>
      </c>
      <c r="C3" s="4">
        <v>92931305</v>
      </c>
      <c r="D3" s="4">
        <v>74667407</v>
      </c>
      <c r="E3" s="9">
        <v>17336434</v>
      </c>
      <c r="F3" s="9">
        <v>1031196</v>
      </c>
      <c r="G3" s="9">
        <v>13320559</v>
      </c>
    </row>
    <row r="4" spans="2:8">
      <c r="B4" s="1" t="s">
        <v>7</v>
      </c>
      <c r="C4" s="4">
        <v>76305160</v>
      </c>
      <c r="D4" s="4">
        <v>61540992</v>
      </c>
      <c r="E4" s="9">
        <v>10655021</v>
      </c>
      <c r="F4" s="9">
        <v>639987</v>
      </c>
      <c r="G4" s="9">
        <v>9993953</v>
      </c>
    </row>
    <row r="5" spans="2:8">
      <c r="B5" s="1" t="s">
        <v>8</v>
      </c>
      <c r="C5" s="4">
        <v>51354486</v>
      </c>
      <c r="D5" s="25">
        <v>28438886</v>
      </c>
      <c r="E5" s="9">
        <v>4431672</v>
      </c>
      <c r="F5" s="9">
        <v>66704</v>
      </c>
      <c r="G5" s="9">
        <v>2090084</v>
      </c>
    </row>
    <row r="6" spans="2:8">
      <c r="B6" s="1" t="s">
        <v>9</v>
      </c>
      <c r="C6" s="4">
        <v>46582739</v>
      </c>
      <c r="D6" s="4">
        <v>29442663</v>
      </c>
      <c r="E6" s="9">
        <v>8458326</v>
      </c>
      <c r="F6" s="9">
        <v>532001</v>
      </c>
      <c r="G6" s="9">
        <v>7083947</v>
      </c>
    </row>
    <row r="7" spans="2:8">
      <c r="B7" s="1" t="s">
        <v>10</v>
      </c>
      <c r="C7" s="4">
        <v>28635021</v>
      </c>
      <c r="D7" s="4">
        <v>16960070</v>
      </c>
      <c r="E7" s="9">
        <v>3174084</v>
      </c>
      <c r="F7" s="9">
        <v>168174</v>
      </c>
      <c r="G7" s="9">
        <v>3246317</v>
      </c>
    </row>
    <row r="8" spans="2:8">
      <c r="B8" s="1" t="s">
        <v>11</v>
      </c>
      <c r="C8" s="4">
        <v>15886104</v>
      </c>
      <c r="D8" s="4">
        <v>11186832</v>
      </c>
      <c r="E8" s="9">
        <v>4239141</v>
      </c>
      <c r="F8" s="9">
        <v>182050</v>
      </c>
      <c r="G8" s="9">
        <v>1550704</v>
      </c>
    </row>
    <row r="9" spans="2:8">
      <c r="B9" s="1" t="s">
        <v>12</v>
      </c>
      <c r="C9" s="4">
        <v>11230415</v>
      </c>
      <c r="D9" s="4">
        <v>8770584</v>
      </c>
      <c r="E9" s="9">
        <v>2942278</v>
      </c>
      <c r="F9" s="9">
        <v>147756</v>
      </c>
      <c r="G9" s="9">
        <v>1613633</v>
      </c>
    </row>
    <row r="10" spans="2:8">
      <c r="B10" s="1" t="s">
        <v>13</v>
      </c>
      <c r="C10" s="4">
        <v>12934394</v>
      </c>
      <c r="D10" s="4">
        <v>4956171</v>
      </c>
      <c r="E10" s="9">
        <v>1755128</v>
      </c>
      <c r="F10" s="9">
        <v>93640</v>
      </c>
      <c r="G10" s="9">
        <v>2538589</v>
      </c>
    </row>
    <row r="11" spans="2:8">
      <c r="B11" s="1" t="s">
        <v>14</v>
      </c>
      <c r="C11" s="4">
        <v>5562805</v>
      </c>
      <c r="D11" s="4">
        <v>5356019</v>
      </c>
      <c r="E11" s="9">
        <v>3685079</v>
      </c>
      <c r="F11" s="9">
        <v>95349</v>
      </c>
      <c r="G11" s="9">
        <v>903292</v>
      </c>
    </row>
    <row r="12" spans="2:8">
      <c r="B12" s="1" t="s">
        <v>15</v>
      </c>
      <c r="C12" s="4">
        <v>9087147</v>
      </c>
      <c r="D12" s="4">
        <v>6744059</v>
      </c>
      <c r="E12" s="9">
        <v>2436543</v>
      </c>
      <c r="F12" s="9">
        <v>146554</v>
      </c>
      <c r="G12" s="9">
        <v>2293106</v>
      </c>
    </row>
    <row r="13" spans="2:8">
      <c r="B13" s="1" t="s">
        <v>16</v>
      </c>
      <c r="C13" s="4">
        <v>6782941</v>
      </c>
      <c r="D13" s="4">
        <v>5597548</v>
      </c>
      <c r="E13" s="9">
        <v>2512149</v>
      </c>
      <c r="F13" s="9">
        <v>98573</v>
      </c>
      <c r="G13" s="9">
        <v>1127346</v>
      </c>
    </row>
    <row r="14" spans="2:8">
      <c r="B14" s="1" t="s">
        <v>17</v>
      </c>
      <c r="C14" s="4">
        <v>7532641</v>
      </c>
      <c r="D14" s="4">
        <v>6625758</v>
      </c>
      <c r="E14" s="9">
        <v>2274863</v>
      </c>
      <c r="F14" s="9">
        <v>95286</v>
      </c>
      <c r="G14" s="9">
        <v>1044224</v>
      </c>
    </row>
    <row r="15" spans="2:8">
      <c r="B15" s="1" t="s">
        <v>18</v>
      </c>
      <c r="C15" s="4">
        <v>6587322</v>
      </c>
      <c r="D15" s="4">
        <v>5804293</v>
      </c>
      <c r="E15" s="9">
        <v>2488186</v>
      </c>
      <c r="F15" s="9">
        <v>87662</v>
      </c>
      <c r="G15" s="9">
        <v>1278139</v>
      </c>
    </row>
    <row r="16" spans="2:8">
      <c r="B16" s="1" t="s">
        <v>19</v>
      </c>
      <c r="C16" s="4">
        <v>3899782</v>
      </c>
      <c r="D16" s="4">
        <v>2049541</v>
      </c>
      <c r="E16" s="9">
        <v>2800525</v>
      </c>
      <c r="F16" s="9">
        <v>68498</v>
      </c>
      <c r="G16" s="9">
        <v>719377</v>
      </c>
    </row>
    <row r="17" spans="2:7">
      <c r="B17" s="1" t="s">
        <v>20</v>
      </c>
      <c r="C17" s="4">
        <v>5125895</v>
      </c>
      <c r="D17" s="4">
        <v>4621688</v>
      </c>
      <c r="E17" s="9">
        <v>260739</v>
      </c>
      <c r="F17" s="9">
        <v>111543</v>
      </c>
      <c r="G17" s="9">
        <v>2165263</v>
      </c>
    </row>
    <row r="18" spans="2:7">
      <c r="B18" s="1" t="s">
        <v>21</v>
      </c>
      <c r="C18" s="4">
        <v>2919668</v>
      </c>
      <c r="D18" s="4">
        <v>2345489</v>
      </c>
      <c r="E18" s="9">
        <v>826747</v>
      </c>
      <c r="F18" s="9">
        <v>33887</v>
      </c>
      <c r="G18" s="9">
        <v>443118</v>
      </c>
    </row>
    <row r="19" spans="2:7">
      <c r="B19" s="1" t="s">
        <v>22</v>
      </c>
      <c r="C19" s="4">
        <v>3860676</v>
      </c>
      <c r="D19" s="4">
        <v>3436095</v>
      </c>
      <c r="E19" s="9">
        <v>495501</v>
      </c>
      <c r="F19" s="9">
        <v>51554</v>
      </c>
      <c r="G19" s="9">
        <v>765936</v>
      </c>
    </row>
    <row r="20" spans="2:7">
      <c r="B20" s="1" t="s">
        <v>23</v>
      </c>
      <c r="C20" s="4">
        <v>2752127</v>
      </c>
      <c r="D20" s="4">
        <v>2224753</v>
      </c>
      <c r="E20" s="9">
        <v>423548</v>
      </c>
      <c r="F20" s="9">
        <v>46359</v>
      </c>
      <c r="G20" s="9">
        <v>510235</v>
      </c>
    </row>
    <row r="21" spans="2:7">
      <c r="B21" s="1" t="s">
        <v>24</v>
      </c>
      <c r="C21" s="4">
        <v>3540022</v>
      </c>
      <c r="D21" s="4">
        <v>3449351</v>
      </c>
      <c r="E21" s="9">
        <v>259875</v>
      </c>
      <c r="F21" s="9">
        <v>44635.284152862834</v>
      </c>
      <c r="G21" s="9">
        <v>978187.33832957584</v>
      </c>
    </row>
    <row r="22" spans="2:7">
      <c r="B22" s="1" t="s">
        <v>25</v>
      </c>
      <c r="C22" s="4">
        <v>2796398</v>
      </c>
      <c r="D22" s="4">
        <v>2598585</v>
      </c>
      <c r="E22" s="9">
        <v>143170</v>
      </c>
      <c r="F22" s="9">
        <v>55130</v>
      </c>
      <c r="G22" s="9">
        <v>1134900</v>
      </c>
    </row>
    <row r="23" spans="2:7">
      <c r="B23" s="1" t="s">
        <v>26</v>
      </c>
      <c r="C23" s="4">
        <v>1563248</v>
      </c>
      <c r="D23" s="4">
        <v>1220766</v>
      </c>
      <c r="E23" s="9">
        <v>289654</v>
      </c>
      <c r="F23" s="9">
        <v>29095</v>
      </c>
      <c r="G23" s="9">
        <v>475685</v>
      </c>
    </row>
    <row r="24" spans="2:7">
      <c r="B24" s="1" t="s">
        <v>27</v>
      </c>
      <c r="C24" s="4">
        <v>1760110</v>
      </c>
      <c r="D24" s="4">
        <v>1613368</v>
      </c>
      <c r="E24" s="9">
        <v>172779</v>
      </c>
      <c r="F24" s="9">
        <v>43651</v>
      </c>
      <c r="G24" s="9">
        <v>579189</v>
      </c>
    </row>
    <row r="25" spans="2:7">
      <c r="B25" s="1" t="s">
        <v>28</v>
      </c>
      <c r="C25" s="4">
        <v>1318762</v>
      </c>
      <c r="D25" s="4">
        <v>1295999</v>
      </c>
      <c r="E25" s="9">
        <v>353784</v>
      </c>
      <c r="F25" s="9">
        <v>29884</v>
      </c>
      <c r="G25" s="9">
        <v>322801</v>
      </c>
    </row>
    <row r="26" spans="2:7">
      <c r="B26" s="1" t="s">
        <v>29</v>
      </c>
      <c r="C26" s="4">
        <v>1691991</v>
      </c>
      <c r="D26" s="4">
        <v>1669064</v>
      </c>
      <c r="E26" s="9">
        <v>158216</v>
      </c>
      <c r="F26" s="9">
        <v>41574</v>
      </c>
      <c r="G26" s="9">
        <v>885671</v>
      </c>
    </row>
    <row r="27" spans="2:7">
      <c r="B27" s="1" t="s">
        <v>30</v>
      </c>
      <c r="C27" s="4">
        <v>1683083</v>
      </c>
      <c r="D27" s="4">
        <v>1634560</v>
      </c>
      <c r="E27" s="9">
        <v>68301</v>
      </c>
      <c r="F27" s="9">
        <v>53634</v>
      </c>
      <c r="G27" s="9">
        <v>925155</v>
      </c>
    </row>
    <row r="28" spans="2:7">
      <c r="B28" s="1" t="s">
        <v>31</v>
      </c>
      <c r="C28" s="4">
        <v>1459262</v>
      </c>
      <c r="D28" s="4">
        <v>1416041</v>
      </c>
      <c r="E28" s="9">
        <v>121763</v>
      </c>
      <c r="F28" s="9">
        <v>44740</v>
      </c>
      <c r="G28" s="9">
        <v>755823</v>
      </c>
    </row>
    <row r="29" spans="2:7">
      <c r="B29" s="1" t="s">
        <v>32</v>
      </c>
      <c r="C29" s="4">
        <v>506095</v>
      </c>
      <c r="D29" s="4">
        <v>477344</v>
      </c>
      <c r="E29" s="9">
        <v>207040</v>
      </c>
      <c r="F29" s="9">
        <v>22195.715847137169</v>
      </c>
      <c r="G29" s="9">
        <v>246480.66167042419</v>
      </c>
    </row>
    <row r="30" spans="2:7">
      <c r="B30" s="1" t="s">
        <v>33</v>
      </c>
      <c r="C30" s="4">
        <v>913297</v>
      </c>
      <c r="D30" s="4">
        <v>830347</v>
      </c>
      <c r="E30" s="9">
        <v>120758</v>
      </c>
      <c r="F30" s="9">
        <v>18797</v>
      </c>
      <c r="G30" s="9">
        <v>190964</v>
      </c>
    </row>
    <row r="31" spans="2:7">
      <c r="B31" s="1" t="s">
        <v>34</v>
      </c>
      <c r="C31" s="4">
        <v>615815</v>
      </c>
      <c r="D31" s="4">
        <v>565909</v>
      </c>
      <c r="E31" s="9">
        <v>65715</v>
      </c>
      <c r="F31" s="9">
        <v>9642</v>
      </c>
      <c r="G31" s="9">
        <v>140592</v>
      </c>
    </row>
    <row r="32" spans="2:7">
      <c r="B32" s="1" t="s">
        <v>35</v>
      </c>
      <c r="C32" s="4">
        <v>644992</v>
      </c>
      <c r="D32" s="4">
        <v>635925</v>
      </c>
      <c r="E32" s="9">
        <v>143583</v>
      </c>
      <c r="F32" s="9">
        <v>13012</v>
      </c>
      <c r="G32" s="9">
        <v>208275</v>
      </c>
    </row>
    <row r="33" spans="2:8">
      <c r="B33" s="1" t="s">
        <v>36</v>
      </c>
      <c r="C33" s="4">
        <v>695038</v>
      </c>
      <c r="D33" s="4">
        <v>645928</v>
      </c>
      <c r="E33" s="9">
        <v>60814</v>
      </c>
      <c r="F33" s="9">
        <v>16419</v>
      </c>
      <c r="G33" s="9">
        <v>323527</v>
      </c>
    </row>
    <row r="34" spans="2:8">
      <c r="B34" s="1" t="s">
        <v>37</v>
      </c>
      <c r="C34" s="4">
        <v>623968</v>
      </c>
      <c r="D34" s="4">
        <v>576933</v>
      </c>
      <c r="E34" s="9">
        <v>83203</v>
      </c>
      <c r="F34" s="9">
        <v>13662</v>
      </c>
      <c r="G34" s="9">
        <v>354293</v>
      </c>
    </row>
    <row r="35" spans="2:8">
      <c r="B35" s="1" t="s">
        <v>38</v>
      </c>
      <c r="C35" s="4">
        <v>454069</v>
      </c>
      <c r="D35" s="4">
        <v>380127</v>
      </c>
      <c r="E35" s="9">
        <v>90102</v>
      </c>
      <c r="F35" s="9">
        <v>14331</v>
      </c>
      <c r="G35" s="9">
        <v>211470</v>
      </c>
    </row>
    <row r="36" spans="2:8">
      <c r="B36" s="1" t="s">
        <v>39</v>
      </c>
      <c r="C36" s="4">
        <v>474236</v>
      </c>
      <c r="D36" s="4">
        <v>446822</v>
      </c>
      <c r="E36" s="9">
        <v>96835</v>
      </c>
      <c r="F36" s="9">
        <v>10753</v>
      </c>
      <c r="G36" s="9">
        <v>102414</v>
      </c>
    </row>
    <row r="37" spans="2:8">
      <c r="B37" s="1" t="s">
        <v>40</v>
      </c>
      <c r="C37" s="4">
        <v>395432</v>
      </c>
      <c r="D37" s="4">
        <v>373250</v>
      </c>
      <c r="E37" s="9">
        <v>39181</v>
      </c>
      <c r="F37" s="9">
        <v>13554</v>
      </c>
      <c r="G37" s="9">
        <v>389108</v>
      </c>
    </row>
    <row r="38" spans="2:8">
      <c r="B38" s="1" t="s">
        <v>41</v>
      </c>
      <c r="C38" s="4">
        <v>280248</v>
      </c>
      <c r="D38" s="4">
        <v>270355</v>
      </c>
      <c r="E38" s="9">
        <v>38578</v>
      </c>
      <c r="F38" s="9">
        <v>8021</v>
      </c>
      <c r="G38" s="9">
        <v>120754</v>
      </c>
    </row>
    <row r="39" spans="2:8">
      <c r="B39" s="1" t="s">
        <v>42</v>
      </c>
      <c r="C39" s="4">
        <v>122771</v>
      </c>
      <c r="D39" s="4">
        <v>105400</v>
      </c>
      <c r="E39" s="9">
        <v>11619</v>
      </c>
      <c r="F39" s="9">
        <v>4182</v>
      </c>
      <c r="G39" s="9">
        <v>53769</v>
      </c>
    </row>
    <row r="40" spans="2:8">
      <c r="B40" s="1" t="s">
        <v>43</v>
      </c>
      <c r="C40" s="4">
        <v>78999</v>
      </c>
      <c r="D40" s="4">
        <v>73932</v>
      </c>
      <c r="E40" s="9">
        <v>20230</v>
      </c>
      <c r="F40" s="9">
        <v>2870</v>
      </c>
      <c r="G40" s="9">
        <v>45760</v>
      </c>
    </row>
    <row r="41" spans="2:8">
      <c r="B41" s="5" t="s">
        <v>44</v>
      </c>
      <c r="C41" s="11">
        <v>74138</v>
      </c>
      <c r="D41" s="11">
        <v>68039</v>
      </c>
      <c r="E41" s="12">
        <v>14381</v>
      </c>
      <c r="F41" s="12">
        <v>1306</v>
      </c>
      <c r="G41" s="12">
        <v>17614</v>
      </c>
      <c r="H41" s="13"/>
    </row>
    <row r="42" spans="2:8">
      <c r="B42" s="14" t="s">
        <v>45</v>
      </c>
      <c r="C42" s="15">
        <v>411662602</v>
      </c>
      <c r="D42" s="19">
        <v>286780679</v>
      </c>
      <c r="E42" s="16">
        <v>73755545</v>
      </c>
      <c r="F42" s="16">
        <v>4187861</v>
      </c>
      <c r="G42" s="16">
        <v>61150254</v>
      </c>
    </row>
    <row r="43" spans="2:8" s="7" customFormat="1">
      <c r="B43" s="14"/>
      <c r="C43" s="2"/>
      <c r="D43" s="20"/>
      <c r="E43" s="2"/>
      <c r="F43" s="2"/>
      <c r="G43" s="10"/>
    </row>
  </sheetData>
  <pageMargins left="0.7" right="0.7" top="0.75" bottom="0.75" header="0.3" footer="0.3"/>
  <pageSetup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D8"/>
  <sheetViews>
    <sheetView showGridLines="0" tabSelected="1" workbookViewId="0"/>
  </sheetViews>
  <sheetFormatPr defaultRowHeight="15"/>
  <cols>
    <col min="1" max="1" width="44.28515625" customWidth="1"/>
    <col min="2" max="2" width="43.28515625" customWidth="1"/>
    <col min="3" max="3" width="42.5703125" customWidth="1"/>
    <col min="4" max="4" width="12" bestFit="1" customWidth="1"/>
  </cols>
  <sheetData>
    <row r="1" spans="1:4" s="7" customFormat="1">
      <c r="A1" s="1" t="s">
        <v>71</v>
      </c>
    </row>
    <row r="2" spans="1:4">
      <c r="A2" s="33" t="s">
        <v>72</v>
      </c>
    </row>
    <row r="3" spans="1:4" s="7" customFormat="1">
      <c r="A3" s="1"/>
    </row>
    <row r="4" spans="1:4">
      <c r="A4" s="28" t="s">
        <v>51</v>
      </c>
      <c r="B4" s="28" t="s">
        <v>54</v>
      </c>
      <c r="C4" s="28" t="s">
        <v>52</v>
      </c>
      <c r="D4" s="28" t="s">
        <v>47</v>
      </c>
    </row>
    <row r="5" spans="1:4" ht="90" customHeight="1">
      <c r="A5" s="30" t="s">
        <v>50</v>
      </c>
      <c r="B5" s="36" t="s">
        <v>53</v>
      </c>
      <c r="C5" s="35" t="s">
        <v>56</v>
      </c>
      <c r="D5" s="29" t="s">
        <v>49</v>
      </c>
    </row>
    <row r="6" spans="1:4" ht="75" customHeight="1">
      <c r="A6" s="30" t="s">
        <v>68</v>
      </c>
      <c r="B6" s="37"/>
      <c r="C6" s="35"/>
      <c r="D6" s="29" t="s">
        <v>48</v>
      </c>
    </row>
    <row r="7" spans="1:4" s="7" customFormat="1" ht="75" customHeight="1">
      <c r="A7" s="30" t="s">
        <v>74</v>
      </c>
      <c r="B7" s="36" t="s">
        <v>73</v>
      </c>
      <c r="C7" s="35"/>
      <c r="D7" s="29" t="s">
        <v>49</v>
      </c>
    </row>
    <row r="8" spans="1:4" ht="75" customHeight="1">
      <c r="A8" s="34" t="s">
        <v>75</v>
      </c>
      <c r="B8" s="37"/>
      <c r="C8" s="35"/>
      <c r="D8" s="29" t="s">
        <v>48</v>
      </c>
    </row>
  </sheetData>
  <mergeCells count="3">
    <mergeCell ref="C5:C8"/>
    <mergeCell ref="B5:B6"/>
    <mergeCell ref="B7:B8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47"/>
  <sheetViews>
    <sheetView showGridLines="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"/>
  <cols>
    <col min="1" max="1" width="46.140625" style="7" customWidth="1"/>
    <col min="2" max="4" width="22" style="20" customWidth="1"/>
    <col min="5" max="6" width="15.7109375" style="20" customWidth="1"/>
    <col min="7" max="16384" width="9.140625" style="7"/>
  </cols>
  <sheetData>
    <row r="1" spans="1:7">
      <c r="A1" s="1" t="s">
        <v>57</v>
      </c>
    </row>
    <row r="2" spans="1:7">
      <c r="A2" s="7" t="s">
        <v>58</v>
      </c>
    </row>
    <row r="3" spans="1:7">
      <c r="A3" s="7" t="s">
        <v>59</v>
      </c>
    </row>
    <row r="5" spans="1:7" s="21" customFormat="1">
      <c r="B5" s="31">
        <v>2019</v>
      </c>
      <c r="C5" s="31">
        <v>2019</v>
      </c>
      <c r="D5" s="20"/>
      <c r="E5" s="17"/>
      <c r="F5" s="17"/>
    </row>
    <row r="6" spans="1:7" s="23" customFormat="1" ht="45">
      <c r="A6" s="22" t="s">
        <v>0</v>
      </c>
      <c r="B6" s="32" t="s">
        <v>60</v>
      </c>
      <c r="C6" s="32" t="s">
        <v>55</v>
      </c>
      <c r="D6" s="32" t="s">
        <v>61</v>
      </c>
      <c r="E6" s="18"/>
      <c r="F6" s="18"/>
      <c r="G6" s="22"/>
    </row>
    <row r="7" spans="1:7" s="21" customFormat="1">
      <c r="A7" s="23" t="s">
        <v>6</v>
      </c>
      <c r="B7" s="4">
        <v>19334768.721309207</v>
      </c>
      <c r="C7" s="4">
        <f>12035660+8026712</f>
        <v>20062372</v>
      </c>
      <c r="D7" s="4">
        <f>B7-C7</f>
        <v>-727603.27869079262</v>
      </c>
      <c r="E7" s="9"/>
      <c r="F7" s="9"/>
    </row>
    <row r="8" spans="1:7" s="21" customFormat="1">
      <c r="A8" s="23" t="s">
        <v>7</v>
      </c>
      <c r="B8" s="4">
        <v>13941879.01563948</v>
      </c>
      <c r="C8" s="4">
        <f>9838666+5559733</f>
        <v>15398399</v>
      </c>
      <c r="D8" s="4">
        <f t="shared" ref="D8:D45" si="0">B8-C8</f>
        <v>-1456519.9843605198</v>
      </c>
      <c r="E8" s="9"/>
      <c r="F8" s="9"/>
    </row>
    <row r="9" spans="1:7" s="21" customFormat="1">
      <c r="A9" s="23" t="s">
        <v>8</v>
      </c>
      <c r="B9" s="4">
        <v>10200391.117748486</v>
      </c>
      <c r="C9" s="4">
        <f>6716607+3262272</f>
        <v>9978879</v>
      </c>
      <c r="D9" s="4">
        <f t="shared" si="0"/>
        <v>221512.11774848588</v>
      </c>
      <c r="E9" s="9"/>
      <c r="F9" s="9"/>
    </row>
    <row r="10" spans="1:7">
      <c r="A10" s="1" t="s">
        <v>9</v>
      </c>
      <c r="B10" s="4">
        <v>10326803.94348166</v>
      </c>
      <c r="C10" s="4">
        <f>5435565+4089578</f>
        <v>9525143</v>
      </c>
      <c r="D10" s="4">
        <f t="shared" si="0"/>
        <v>801660.94348165952</v>
      </c>
      <c r="E10" s="9"/>
      <c r="F10" s="9"/>
    </row>
    <row r="11" spans="1:7" s="21" customFormat="1">
      <c r="A11" s="23" t="s">
        <v>10</v>
      </c>
      <c r="B11" s="4">
        <v>4442654.9727924792</v>
      </c>
      <c r="C11" s="4">
        <f>3289396+1834424</f>
        <v>5123820</v>
      </c>
      <c r="D11" s="4">
        <f t="shared" si="0"/>
        <v>-681165.02720752079</v>
      </c>
      <c r="E11" s="9"/>
      <c r="F11" s="9"/>
    </row>
    <row r="12" spans="1:7" s="21" customFormat="1">
      <c r="A12" s="23" t="s">
        <v>11</v>
      </c>
      <c r="B12" s="4">
        <v>4066281.3015887579</v>
      </c>
      <c r="C12" s="4">
        <f>2131306+1751763</f>
        <v>3883069</v>
      </c>
      <c r="D12" s="4">
        <f t="shared" si="0"/>
        <v>183212.30158875789</v>
      </c>
      <c r="E12" s="9"/>
      <c r="F12" s="9"/>
    </row>
    <row r="13" spans="1:7" s="21" customFormat="1">
      <c r="A13" s="23" t="s">
        <v>12</v>
      </c>
      <c r="B13" s="4">
        <v>3714685.4869719748</v>
      </c>
      <c r="C13" s="4">
        <f>2051761+1629268</f>
        <v>3681029</v>
      </c>
      <c r="D13" s="4">
        <f t="shared" si="0"/>
        <v>33656.486971974839</v>
      </c>
      <c r="E13" s="9"/>
      <c r="F13" s="9"/>
    </row>
    <row r="14" spans="1:7" s="21" customFormat="1">
      <c r="A14" s="23" t="s">
        <v>13</v>
      </c>
      <c r="B14" s="4">
        <v>3077112.228338168</v>
      </c>
      <c r="C14" s="4">
        <f>2115606+1114541</f>
        <v>3230147</v>
      </c>
      <c r="D14" s="4">
        <f t="shared" si="0"/>
        <v>-153034.771661832</v>
      </c>
      <c r="E14" s="9"/>
      <c r="F14" s="9"/>
    </row>
    <row r="15" spans="1:7" s="21" customFormat="1">
      <c r="A15" s="23" t="s">
        <v>14</v>
      </c>
      <c r="B15" s="4">
        <v>2431448.6999999997</v>
      </c>
      <c r="C15" s="4">
        <f>1002060+1448833</f>
        <v>2450893</v>
      </c>
      <c r="D15" s="4">
        <f t="shared" si="0"/>
        <v>-19444.300000000279</v>
      </c>
      <c r="E15" s="9"/>
      <c r="F15" s="9"/>
    </row>
    <row r="16" spans="1:7" s="21" customFormat="1">
      <c r="A16" s="23" t="s">
        <v>15</v>
      </c>
      <c r="B16" s="4">
        <v>2407421.4521151567</v>
      </c>
      <c r="C16" s="4">
        <f>1114982+1013570</f>
        <v>2128552</v>
      </c>
      <c r="D16" s="4">
        <f t="shared" si="0"/>
        <v>278869.45211515669</v>
      </c>
      <c r="E16" s="9"/>
      <c r="F16" s="9"/>
    </row>
    <row r="17" spans="1:6" s="21" customFormat="1">
      <c r="A17" s="23" t="s">
        <v>16</v>
      </c>
      <c r="B17" s="4">
        <v>2016325.047909044</v>
      </c>
      <c r="C17" s="4">
        <f>988251+1016680</f>
        <v>2004931</v>
      </c>
      <c r="D17" s="4">
        <f t="shared" si="0"/>
        <v>11394.047909043962</v>
      </c>
      <c r="E17" s="9"/>
      <c r="F17" s="9"/>
    </row>
    <row r="18" spans="1:6" s="21" customFormat="1">
      <c r="A18" s="23" t="s">
        <v>17</v>
      </c>
      <c r="B18" s="4">
        <v>1978473.5300413046</v>
      </c>
      <c r="C18" s="4">
        <f>973144+974383</f>
        <v>1947527</v>
      </c>
      <c r="D18" s="4">
        <f t="shared" si="0"/>
        <v>30946.53004130465</v>
      </c>
      <c r="E18" s="9"/>
      <c r="F18" s="9"/>
    </row>
    <row r="19" spans="1:6" s="21" customFormat="1">
      <c r="A19" s="23" t="s">
        <v>18</v>
      </c>
      <c r="B19" s="4">
        <v>1957411.2</v>
      </c>
      <c r="C19" s="4">
        <f>806698+993392</f>
        <v>1800090</v>
      </c>
      <c r="D19" s="4">
        <f t="shared" si="0"/>
        <v>157321.19999999995</v>
      </c>
      <c r="E19" s="9"/>
      <c r="F19" s="9"/>
    </row>
    <row r="20" spans="1:6" s="21" customFormat="1">
      <c r="A20" s="23" t="s">
        <v>19</v>
      </c>
      <c r="B20" s="4">
        <v>1325473.8</v>
      </c>
      <c r="C20" s="4">
        <f>546261+879329</f>
        <v>1425590</v>
      </c>
      <c r="D20" s="4">
        <f t="shared" si="0"/>
        <v>-100116.19999999995</v>
      </c>
      <c r="E20" s="9"/>
      <c r="F20" s="9"/>
    </row>
    <row r="21" spans="1:6" s="21" customFormat="1">
      <c r="A21" s="23" t="s">
        <v>20</v>
      </c>
      <c r="B21" s="4">
        <v>996948.88427935645</v>
      </c>
      <c r="C21" s="4">
        <f>669585+315618</f>
        <v>985203</v>
      </c>
      <c r="D21" s="4">
        <f t="shared" si="0"/>
        <v>11745.884279356454</v>
      </c>
      <c r="E21" s="9"/>
      <c r="F21" s="9"/>
    </row>
    <row r="22" spans="1:6" s="21" customFormat="1">
      <c r="A22" s="23" t="s">
        <v>21</v>
      </c>
      <c r="B22" s="4">
        <v>718109.47635758214</v>
      </c>
      <c r="C22" s="4">
        <f>487329+329710</f>
        <v>817039</v>
      </c>
      <c r="D22" s="4">
        <f t="shared" si="0"/>
        <v>-98929.523642417858</v>
      </c>
      <c r="E22" s="9"/>
      <c r="F22" s="9"/>
    </row>
    <row r="23" spans="1:6" s="21" customFormat="1">
      <c r="A23" s="23" t="s">
        <v>22</v>
      </c>
      <c r="B23" s="4">
        <v>729221.40270390711</v>
      </c>
      <c r="C23" s="4">
        <f>471362+255668</f>
        <v>727030</v>
      </c>
      <c r="D23" s="4">
        <f t="shared" si="0"/>
        <v>2191.4027039071079</v>
      </c>
      <c r="E23" s="9"/>
      <c r="F23" s="9"/>
    </row>
    <row r="24" spans="1:6" s="21" customFormat="1">
      <c r="A24" s="23" t="s">
        <v>23</v>
      </c>
      <c r="B24" s="4">
        <v>669612.32957329962</v>
      </c>
      <c r="C24" s="4">
        <f>376006+269422</f>
        <v>645428</v>
      </c>
      <c r="D24" s="4">
        <f t="shared" si="0"/>
        <v>24184.329573299619</v>
      </c>
      <c r="E24" s="9"/>
      <c r="F24" s="9"/>
    </row>
    <row r="25" spans="1:6" s="21" customFormat="1">
      <c r="A25" s="23" t="s">
        <v>24</v>
      </c>
      <c r="B25" s="4">
        <v>717510.13642259245</v>
      </c>
      <c r="C25" s="4">
        <f>401512+232350</f>
        <v>633862</v>
      </c>
      <c r="D25" s="4">
        <f t="shared" si="0"/>
        <v>83648.136422592448</v>
      </c>
      <c r="E25" s="9"/>
      <c r="F25" s="9"/>
    </row>
    <row r="26" spans="1:6" s="21" customFormat="1">
      <c r="A26" s="23" t="s">
        <v>25</v>
      </c>
      <c r="B26" s="4">
        <v>677964.80802644021</v>
      </c>
      <c r="C26" s="4">
        <f>380692+173195</f>
        <v>553887</v>
      </c>
      <c r="D26" s="4">
        <f t="shared" si="0"/>
        <v>124077.80802644021</v>
      </c>
      <c r="E26" s="9"/>
      <c r="F26" s="9"/>
    </row>
    <row r="27" spans="1:6" s="21" customFormat="1">
      <c r="A27" s="23" t="s">
        <v>26</v>
      </c>
      <c r="B27" s="4">
        <v>484408.21125286119</v>
      </c>
      <c r="C27" s="4">
        <f>230187+179429</f>
        <v>409616</v>
      </c>
      <c r="D27" s="4">
        <f t="shared" si="0"/>
        <v>74792.211252861191</v>
      </c>
      <c r="E27" s="9"/>
      <c r="F27" s="9"/>
    </row>
    <row r="28" spans="1:6" s="21" customFormat="1">
      <c r="A28" s="23" t="s">
        <v>27</v>
      </c>
      <c r="B28" s="4">
        <v>414599.84783511818</v>
      </c>
      <c r="C28" s="4">
        <f>247256+129780</f>
        <v>377036</v>
      </c>
      <c r="D28" s="4">
        <f t="shared" si="0"/>
        <v>37563.847835118184</v>
      </c>
      <c r="E28" s="9"/>
      <c r="F28" s="9"/>
    </row>
    <row r="29" spans="1:6" s="21" customFormat="1">
      <c r="A29" s="23" t="s">
        <v>28</v>
      </c>
      <c r="B29" s="4">
        <v>383808.53694581037</v>
      </c>
      <c r="C29" s="4">
        <f>181351+158778</f>
        <v>340129</v>
      </c>
      <c r="D29" s="4">
        <f t="shared" si="0"/>
        <v>43679.536945810367</v>
      </c>
      <c r="E29" s="9"/>
      <c r="F29" s="9"/>
    </row>
    <row r="30" spans="1:6" s="21" customFormat="1">
      <c r="A30" s="23" t="s">
        <v>29</v>
      </c>
      <c r="B30" s="4">
        <v>413754.70934187679</v>
      </c>
      <c r="C30" s="4">
        <f>194956+122271</f>
        <v>317227</v>
      </c>
      <c r="D30" s="4">
        <f t="shared" si="0"/>
        <v>96527.709341876791</v>
      </c>
      <c r="E30" s="9"/>
      <c r="F30" s="9"/>
    </row>
    <row r="31" spans="1:6" s="21" customFormat="1">
      <c r="A31" s="23" t="s">
        <v>30</v>
      </c>
      <c r="B31" s="4">
        <v>466299.33447607665</v>
      </c>
      <c r="C31" s="4">
        <f>200551+104716</f>
        <v>305267</v>
      </c>
      <c r="D31" s="4">
        <f t="shared" si="0"/>
        <v>161032.33447607665</v>
      </c>
      <c r="E31" s="9"/>
      <c r="F31" s="9"/>
    </row>
    <row r="32" spans="1:6" s="21" customFormat="1">
      <c r="A32" s="23" t="s">
        <v>31</v>
      </c>
      <c r="B32" s="4">
        <v>399513.860671759</v>
      </c>
      <c r="C32" s="4">
        <f>187173+94582</f>
        <v>281755</v>
      </c>
      <c r="D32" s="4">
        <f t="shared" si="0"/>
        <v>117758.860671759</v>
      </c>
      <c r="E32" s="9"/>
      <c r="F32" s="9"/>
    </row>
    <row r="33" spans="1:7" s="21" customFormat="1">
      <c r="A33" s="23" t="s">
        <v>32</v>
      </c>
      <c r="B33" s="4">
        <v>247629.50862095744</v>
      </c>
      <c r="C33" s="4">
        <f>157501+96352</f>
        <v>253853</v>
      </c>
      <c r="D33" s="4">
        <f t="shared" si="0"/>
        <v>-6223.4913790425635</v>
      </c>
      <c r="E33" s="9"/>
      <c r="F33" s="9"/>
    </row>
    <row r="34" spans="1:7" s="21" customFormat="1">
      <c r="A34" s="23" t="s">
        <v>33</v>
      </c>
      <c r="B34" s="4">
        <v>225696.72753957129</v>
      </c>
      <c r="C34" s="4">
        <f>119519+90467</f>
        <v>209986</v>
      </c>
      <c r="D34" s="4">
        <f t="shared" si="0"/>
        <v>15710.727539571293</v>
      </c>
      <c r="E34" s="9"/>
      <c r="F34" s="9"/>
    </row>
    <row r="35" spans="1:7" s="21" customFormat="1">
      <c r="A35" s="23" t="s">
        <v>34</v>
      </c>
      <c r="B35" s="4">
        <v>218846.68284270947</v>
      </c>
      <c r="C35" s="4">
        <f>120920+79975</f>
        <v>200895</v>
      </c>
      <c r="D35" s="4">
        <f t="shared" si="0"/>
        <v>17951.682842709473</v>
      </c>
      <c r="E35" s="9"/>
      <c r="F35" s="9"/>
    </row>
    <row r="36" spans="1:7" s="21" customFormat="1">
      <c r="A36" s="23" t="s">
        <v>35</v>
      </c>
      <c r="B36" s="4">
        <v>180420.25545315206</v>
      </c>
      <c r="C36" s="4">
        <f>85729+72676</f>
        <v>158405</v>
      </c>
      <c r="D36" s="4">
        <f t="shared" si="0"/>
        <v>22015.255453152058</v>
      </c>
      <c r="E36" s="9"/>
      <c r="F36" s="9"/>
    </row>
    <row r="37" spans="1:7" s="21" customFormat="1">
      <c r="A37" s="23" t="s">
        <v>36</v>
      </c>
      <c r="B37" s="4">
        <v>200903.53750464047</v>
      </c>
      <c r="C37" s="4">
        <f>101768+53543</f>
        <v>155311</v>
      </c>
      <c r="D37" s="4">
        <f t="shared" si="0"/>
        <v>45592.537504640466</v>
      </c>
      <c r="E37" s="9"/>
      <c r="F37" s="9"/>
    </row>
    <row r="38" spans="1:7" s="21" customFormat="1">
      <c r="A38" s="23" t="s">
        <v>37</v>
      </c>
      <c r="B38" s="4">
        <v>202164.87327258126</v>
      </c>
      <c r="C38" s="4">
        <f>91004+60238</f>
        <v>151242</v>
      </c>
      <c r="D38" s="4">
        <f t="shared" si="0"/>
        <v>50922.873272581259</v>
      </c>
      <c r="E38" s="9"/>
      <c r="F38" s="9"/>
    </row>
    <row r="39" spans="1:7" s="21" customFormat="1">
      <c r="A39" s="23" t="s">
        <v>38</v>
      </c>
      <c r="B39" s="4">
        <v>179566.5</v>
      </c>
      <c r="C39" s="4">
        <f>74004+69643</f>
        <v>143647</v>
      </c>
      <c r="D39" s="4">
        <f t="shared" si="0"/>
        <v>35919.5</v>
      </c>
      <c r="E39" s="9"/>
      <c r="F39" s="9"/>
    </row>
    <row r="40" spans="1:7" s="21" customFormat="1">
      <c r="A40" s="23" t="s">
        <v>39</v>
      </c>
      <c r="B40" s="4">
        <v>88954.060787805196</v>
      </c>
      <c r="C40" s="4">
        <f>57280+32837</f>
        <v>90117</v>
      </c>
      <c r="D40" s="4">
        <f t="shared" si="0"/>
        <v>-1162.939212194804</v>
      </c>
      <c r="E40" s="9"/>
      <c r="F40" s="9"/>
    </row>
    <row r="41" spans="1:7" s="21" customFormat="1">
      <c r="A41" s="23" t="s">
        <v>40</v>
      </c>
      <c r="B41" s="4">
        <v>100485.3</v>
      </c>
      <c r="C41" s="4">
        <f>41412+25355</f>
        <v>66767</v>
      </c>
      <c r="D41" s="4">
        <f t="shared" si="0"/>
        <v>33718.300000000003</v>
      </c>
      <c r="E41" s="9"/>
      <c r="F41" s="9"/>
    </row>
    <row r="42" spans="1:7" s="21" customFormat="1">
      <c r="A42" s="23" t="s">
        <v>41</v>
      </c>
      <c r="B42" s="4">
        <v>81262.515497978849</v>
      </c>
      <c r="C42" s="4">
        <f>38184+25733</f>
        <v>63917</v>
      </c>
      <c r="D42" s="4">
        <f t="shared" si="0"/>
        <v>17345.515497978849</v>
      </c>
      <c r="E42" s="9"/>
      <c r="F42" s="9"/>
    </row>
    <row r="43" spans="1:7" s="21" customFormat="1">
      <c r="A43" s="23" t="s">
        <v>42</v>
      </c>
      <c r="B43" s="4">
        <v>37728</v>
      </c>
      <c r="C43" s="4">
        <f>15549+9580</f>
        <v>25129</v>
      </c>
      <c r="D43" s="4">
        <f t="shared" si="0"/>
        <v>12599</v>
      </c>
      <c r="E43" s="9"/>
      <c r="F43" s="9"/>
    </row>
    <row r="44" spans="1:7" s="21" customFormat="1">
      <c r="A44" s="23" t="s">
        <v>43</v>
      </c>
      <c r="B44" s="4">
        <v>25888.2</v>
      </c>
      <c r="C44" s="4">
        <f>10669+10157</f>
        <v>20826</v>
      </c>
      <c r="D44" s="4">
        <f t="shared" si="0"/>
        <v>5062.2000000000007</v>
      </c>
      <c r="E44" s="9"/>
      <c r="F44" s="9"/>
    </row>
    <row r="45" spans="1:7" s="21" customFormat="1">
      <c r="A45" s="22" t="s">
        <v>44</v>
      </c>
      <c r="B45" s="11">
        <v>20170.157782252423</v>
      </c>
      <c r="C45" s="11">
        <f>9702+9079</f>
        <v>18781</v>
      </c>
      <c r="D45" s="11">
        <f t="shared" si="0"/>
        <v>1389.1577822524232</v>
      </c>
      <c r="E45" s="12"/>
      <c r="F45" s="12"/>
      <c r="G45" s="24"/>
    </row>
    <row r="46" spans="1:7" s="21" customFormat="1">
      <c r="A46" s="14" t="s">
        <v>45</v>
      </c>
      <c r="B46" s="19">
        <v>90102598.375124112</v>
      </c>
      <c r="C46" s="19">
        <f>SUM(C7:C45)</f>
        <v>90592796</v>
      </c>
      <c r="D46" s="9"/>
      <c r="E46" s="9"/>
      <c r="F46" s="9"/>
    </row>
    <row r="47" spans="1:7">
      <c r="A47" s="14" t="s">
        <v>46</v>
      </c>
      <c r="B47" s="19">
        <v>493033.6248759529</v>
      </c>
      <c r="C47" s="19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47"/>
  <sheetViews>
    <sheetView showGridLines="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"/>
  <cols>
    <col min="1" max="1" width="46.140625" style="7" customWidth="1"/>
    <col min="2" max="4" width="22" style="20" customWidth="1"/>
    <col min="5" max="6" width="15.7109375" style="20" customWidth="1"/>
    <col min="7" max="16384" width="9.140625" style="7"/>
  </cols>
  <sheetData>
    <row r="1" spans="1:7">
      <c r="A1" s="1" t="s">
        <v>62</v>
      </c>
    </row>
    <row r="2" spans="1:7">
      <c r="A2" s="7" t="s">
        <v>58</v>
      </c>
    </row>
    <row r="3" spans="1:7">
      <c r="A3" s="7" t="s">
        <v>59</v>
      </c>
    </row>
    <row r="4" spans="1:7">
      <c r="A4" s="7" t="s">
        <v>63</v>
      </c>
    </row>
    <row r="5" spans="1:7" s="21" customFormat="1">
      <c r="B5" s="31">
        <v>2019</v>
      </c>
      <c r="C5" s="31">
        <v>2019</v>
      </c>
      <c r="D5" s="20"/>
      <c r="E5" s="17"/>
      <c r="F5" s="17"/>
    </row>
    <row r="6" spans="1:7" s="23" customFormat="1" ht="45">
      <c r="A6" s="22" t="s">
        <v>0</v>
      </c>
      <c r="B6" s="32" t="s">
        <v>64</v>
      </c>
      <c r="C6" s="32" t="s">
        <v>55</v>
      </c>
      <c r="D6" s="32" t="s">
        <v>61</v>
      </c>
      <c r="E6" s="18"/>
      <c r="F6" s="18"/>
      <c r="G6" s="22"/>
    </row>
    <row r="7" spans="1:7" s="21" customFormat="1">
      <c r="A7" s="23" t="s">
        <v>6</v>
      </c>
      <c r="B7" s="4">
        <v>19448192.920911878</v>
      </c>
      <c r="C7" s="4">
        <f>12035660+8026712</f>
        <v>20062372</v>
      </c>
      <c r="D7" s="4">
        <f t="shared" ref="D7:D45" si="0">B7-C7</f>
        <v>-614179.07908812165</v>
      </c>
      <c r="E7" s="9"/>
      <c r="F7" s="9"/>
    </row>
    <row r="8" spans="1:7" s="21" customFormat="1">
      <c r="A8" s="23" t="s">
        <v>7</v>
      </c>
      <c r="B8" s="4">
        <v>14023666.7262193</v>
      </c>
      <c r="C8" s="4">
        <f>9838666+5559733</f>
        <v>15398399</v>
      </c>
      <c r="D8" s="4">
        <f t="shared" si="0"/>
        <v>-1374732.2737806998</v>
      </c>
      <c r="E8" s="9"/>
      <c r="F8" s="9"/>
    </row>
    <row r="9" spans="1:7" s="21" customFormat="1">
      <c r="A9" s="23" t="s">
        <v>8</v>
      </c>
      <c r="B9" s="4">
        <v>10260230.01289336</v>
      </c>
      <c r="C9" s="4">
        <f>6716607+3262272</f>
        <v>9978879</v>
      </c>
      <c r="D9" s="4">
        <f t="shared" si="0"/>
        <v>281351.01289336011</v>
      </c>
      <c r="E9" s="9"/>
      <c r="F9" s="9"/>
    </row>
    <row r="10" spans="1:7">
      <c r="A10" s="1" t="s">
        <v>9</v>
      </c>
      <c r="B10" s="4">
        <v>10387384.418408789</v>
      </c>
      <c r="C10" s="4">
        <f>5435565+4089578</f>
        <v>9525143</v>
      </c>
      <c r="D10" s="4">
        <f t="shared" si="0"/>
        <v>862241.41840878874</v>
      </c>
      <c r="E10" s="9"/>
      <c r="F10" s="9"/>
    </row>
    <row r="11" spans="1:7" s="21" customFormat="1">
      <c r="A11" s="23" t="s">
        <v>10</v>
      </c>
      <c r="B11" s="4">
        <v>4468717.068060495</v>
      </c>
      <c r="C11" s="4">
        <f>3289396+1834424</f>
        <v>5123820</v>
      </c>
      <c r="D11" s="4">
        <f t="shared" si="0"/>
        <v>-655102.93193950504</v>
      </c>
      <c r="E11" s="9"/>
      <c r="F11" s="9"/>
    </row>
    <row r="12" spans="1:7" s="21" customFormat="1">
      <c r="A12" s="23" t="s">
        <v>11</v>
      </c>
      <c r="B12" s="4">
        <v>4090135.4634171175</v>
      </c>
      <c r="C12" s="4">
        <f>2131306+1751763</f>
        <v>3883069</v>
      </c>
      <c r="D12" s="4">
        <f t="shared" si="0"/>
        <v>207066.46341711748</v>
      </c>
      <c r="E12" s="9"/>
      <c r="F12" s="9"/>
    </row>
    <row r="13" spans="1:7" s="21" customFormat="1">
      <c r="A13" s="23" t="s">
        <v>12</v>
      </c>
      <c r="B13" s="4">
        <v>3736477.0705284462</v>
      </c>
      <c r="C13" s="4">
        <f>2051761+1629268</f>
        <v>3681029</v>
      </c>
      <c r="D13" s="4">
        <f t="shared" si="0"/>
        <v>55448.070528446231</v>
      </c>
      <c r="E13" s="9"/>
      <c r="F13" s="9"/>
    </row>
    <row r="14" spans="1:7" s="21" customFormat="1">
      <c r="A14" s="23" t="s">
        <v>13</v>
      </c>
      <c r="B14" s="4">
        <v>3095163.5945902085</v>
      </c>
      <c r="C14" s="4">
        <f>2115606+1114541</f>
        <v>3230147</v>
      </c>
      <c r="D14" s="4">
        <f t="shared" si="0"/>
        <v>-134983.40540979151</v>
      </c>
      <c r="E14" s="9"/>
      <c r="F14" s="9"/>
    </row>
    <row r="15" spans="1:7" s="21" customFormat="1">
      <c r="A15" s="23" t="s">
        <v>14</v>
      </c>
      <c r="B15" s="4">
        <v>2431448.6999999997</v>
      </c>
      <c r="C15" s="4">
        <f>1002060+1448833</f>
        <v>2450893</v>
      </c>
      <c r="D15" s="4">
        <f t="shared" si="0"/>
        <v>-19444.300000000279</v>
      </c>
      <c r="E15" s="9"/>
      <c r="F15" s="9"/>
    </row>
    <row r="16" spans="1:7" s="21" customFormat="1">
      <c r="A16" s="23" t="s">
        <v>15</v>
      </c>
      <c r="B16" s="4">
        <v>2421544.1889964887</v>
      </c>
      <c r="C16" s="4">
        <f>1114982+1013570</f>
        <v>2128552</v>
      </c>
      <c r="D16" s="4">
        <f t="shared" si="0"/>
        <v>292992.18899648869</v>
      </c>
      <c r="E16" s="9"/>
      <c r="F16" s="9"/>
    </row>
    <row r="17" spans="1:6" s="21" customFormat="1">
      <c r="A17" s="23" t="s">
        <v>16</v>
      </c>
      <c r="B17" s="4">
        <v>2028153.482890314</v>
      </c>
      <c r="C17" s="4">
        <f>988251+1016680</f>
        <v>2004931</v>
      </c>
      <c r="D17" s="4">
        <f t="shared" si="0"/>
        <v>23222.482890313957</v>
      </c>
      <c r="E17" s="9"/>
      <c r="F17" s="9"/>
    </row>
    <row r="18" spans="1:6" s="21" customFormat="1">
      <c r="A18" s="23" t="s">
        <v>17</v>
      </c>
      <c r="B18" s="4">
        <v>1990079.9153989265</v>
      </c>
      <c r="C18" s="4">
        <f>973144+974383</f>
        <v>1947527</v>
      </c>
      <c r="D18" s="4">
        <f t="shared" si="0"/>
        <v>42552.915398926474</v>
      </c>
      <c r="E18" s="9"/>
      <c r="F18" s="9"/>
    </row>
    <row r="19" spans="1:6" s="21" customFormat="1">
      <c r="A19" s="23" t="s">
        <v>18</v>
      </c>
      <c r="B19" s="4">
        <v>1957411.2</v>
      </c>
      <c r="C19" s="4">
        <f>806698+993392</f>
        <v>1800090</v>
      </c>
      <c r="D19" s="4">
        <f t="shared" si="0"/>
        <v>157321.19999999995</v>
      </c>
      <c r="E19" s="9"/>
      <c r="F19" s="9"/>
    </row>
    <row r="20" spans="1:6" s="21" customFormat="1">
      <c r="A20" s="23" t="s">
        <v>19</v>
      </c>
      <c r="B20" s="4">
        <v>1325473.8</v>
      </c>
      <c r="C20" s="4">
        <f>546261+879329</f>
        <v>1425590</v>
      </c>
      <c r="D20" s="4">
        <f t="shared" si="0"/>
        <v>-100116.19999999995</v>
      </c>
      <c r="E20" s="9"/>
      <c r="F20" s="9"/>
    </row>
    <row r="21" spans="1:6" s="21" customFormat="1">
      <c r="A21" s="23" t="s">
        <v>20</v>
      </c>
      <c r="B21" s="4">
        <v>1002797.3188209881</v>
      </c>
      <c r="C21" s="4">
        <f>669585+315618</f>
        <v>985203</v>
      </c>
      <c r="D21" s="4">
        <f t="shared" si="0"/>
        <v>17594.318820988061</v>
      </c>
      <c r="E21" s="9"/>
      <c r="F21" s="9"/>
    </row>
    <row r="22" spans="1:6" s="21" customFormat="1">
      <c r="A22" s="23" t="s">
        <v>21</v>
      </c>
      <c r="B22" s="4">
        <v>722322.14596625371</v>
      </c>
      <c r="C22" s="4">
        <f>487329+329710</f>
        <v>817039</v>
      </c>
      <c r="D22" s="4">
        <f t="shared" si="0"/>
        <v>-94716.854033746291</v>
      </c>
      <c r="E22" s="9"/>
      <c r="F22" s="9"/>
    </row>
    <row r="23" spans="1:6" s="21" customFormat="1">
      <c r="A23" s="23" t="s">
        <v>22</v>
      </c>
      <c r="B23" s="4">
        <v>733499.25857728359</v>
      </c>
      <c r="C23" s="4">
        <f>471362+255668</f>
        <v>727030</v>
      </c>
      <c r="D23" s="4">
        <f t="shared" si="0"/>
        <v>6469.2585772835882</v>
      </c>
      <c r="E23" s="9"/>
      <c r="F23" s="9"/>
    </row>
    <row r="24" spans="1:6" s="21" customFormat="1">
      <c r="A24" s="23" t="s">
        <v>23</v>
      </c>
      <c r="B24" s="4">
        <v>673540.49874980631</v>
      </c>
      <c r="C24" s="4">
        <f>376006+269422</f>
        <v>645428</v>
      </c>
      <c r="D24" s="4">
        <f t="shared" si="0"/>
        <v>28112.498749806313</v>
      </c>
      <c r="E24" s="9"/>
      <c r="F24" s="9"/>
    </row>
    <row r="25" spans="1:6" s="21" customFormat="1">
      <c r="A25" s="23" t="s">
        <v>24</v>
      </c>
      <c r="B25" s="4">
        <v>721719.29010338313</v>
      </c>
      <c r="C25" s="4">
        <f>401512+232350</f>
        <v>633862</v>
      </c>
      <c r="D25" s="4">
        <f t="shared" si="0"/>
        <v>87857.290103383129</v>
      </c>
      <c r="E25" s="9"/>
      <c r="F25" s="9"/>
    </row>
    <row r="26" spans="1:6" s="21" customFormat="1">
      <c r="A26" s="23" t="s">
        <v>25</v>
      </c>
      <c r="B26" s="4">
        <v>681941.97562630021</v>
      </c>
      <c r="C26" s="4">
        <f>380692+173195</f>
        <v>553887</v>
      </c>
      <c r="D26" s="4">
        <f t="shared" si="0"/>
        <v>128054.97562630021</v>
      </c>
      <c r="E26" s="9"/>
      <c r="F26" s="9"/>
    </row>
    <row r="27" spans="1:6" s="21" customFormat="1">
      <c r="A27" s="23" t="s">
        <v>26</v>
      </c>
      <c r="B27" s="4">
        <v>487249.91132356145</v>
      </c>
      <c r="C27" s="4">
        <f>230187+179429</f>
        <v>409616</v>
      </c>
      <c r="D27" s="4">
        <f t="shared" si="0"/>
        <v>77633.91132356145</v>
      </c>
      <c r="E27" s="9"/>
      <c r="F27" s="9"/>
    </row>
    <row r="28" spans="1:6" s="21" customFormat="1">
      <c r="A28" s="23" t="s">
        <v>27</v>
      </c>
      <c r="B28" s="4">
        <v>417032.02877164318</v>
      </c>
      <c r="C28" s="4">
        <f>247256+129780</f>
        <v>377036</v>
      </c>
      <c r="D28" s="4">
        <f t="shared" si="0"/>
        <v>39996.028771643178</v>
      </c>
      <c r="E28" s="9"/>
      <c r="F28" s="9"/>
    </row>
    <row r="29" spans="1:6" s="21" customFormat="1">
      <c r="A29" s="23" t="s">
        <v>28</v>
      </c>
      <c r="B29" s="4">
        <v>386060.08578672161</v>
      </c>
      <c r="C29" s="4">
        <f>181351+158778</f>
        <v>340129</v>
      </c>
      <c r="D29" s="4">
        <f t="shared" si="0"/>
        <v>45931.085786721611</v>
      </c>
      <c r="E29" s="9"/>
      <c r="F29" s="9"/>
    </row>
    <row r="30" spans="1:6" s="21" customFormat="1">
      <c r="A30" s="23" t="s">
        <v>29</v>
      </c>
      <c r="B30" s="4">
        <v>416181.9324142281</v>
      </c>
      <c r="C30" s="4">
        <f>194956+122271</f>
        <v>317227</v>
      </c>
      <c r="D30" s="4">
        <f t="shared" si="0"/>
        <v>98954.932414228097</v>
      </c>
      <c r="E30" s="9"/>
      <c r="F30" s="9"/>
    </row>
    <row r="31" spans="1:6" s="21" customFormat="1">
      <c r="A31" s="23" t="s">
        <v>30</v>
      </c>
      <c r="B31" s="4">
        <v>469034.80183803773</v>
      </c>
      <c r="C31" s="4">
        <f>200551+104716</f>
        <v>305267</v>
      </c>
      <c r="D31" s="4">
        <f t="shared" si="0"/>
        <v>163767.80183803773</v>
      </c>
      <c r="E31" s="9"/>
      <c r="F31" s="9"/>
    </row>
    <row r="32" spans="1:6" s="21" customFormat="1">
      <c r="A32" s="23" t="s">
        <v>31</v>
      </c>
      <c r="B32" s="4">
        <v>401857.54217785975</v>
      </c>
      <c r="C32" s="4">
        <f>187173+94582</f>
        <v>281755</v>
      </c>
      <c r="D32" s="4">
        <f t="shared" si="0"/>
        <v>120102.54217785975</v>
      </c>
      <c r="E32" s="9"/>
      <c r="F32" s="9"/>
    </row>
    <row r="33" spans="1:7" s="21" customFormat="1">
      <c r="A33" s="23" t="s">
        <v>32</v>
      </c>
      <c r="B33" s="4">
        <v>249082.1858791229</v>
      </c>
      <c r="C33" s="4">
        <f>157501+96352</f>
        <v>253853</v>
      </c>
      <c r="D33" s="4">
        <f t="shared" si="0"/>
        <v>-4770.8141208770976</v>
      </c>
      <c r="E33" s="9"/>
      <c r="F33" s="9"/>
    </row>
    <row r="34" spans="1:7" s="21" customFormat="1">
      <c r="A34" s="23" t="s">
        <v>33</v>
      </c>
      <c r="B34" s="4">
        <v>227020.73979144293</v>
      </c>
      <c r="C34" s="4">
        <f>119519+90467</f>
        <v>209986</v>
      </c>
      <c r="D34" s="4">
        <f t="shared" si="0"/>
        <v>17034.739791442931</v>
      </c>
      <c r="E34" s="9"/>
      <c r="F34" s="9"/>
    </row>
    <row r="35" spans="1:7" s="21" customFormat="1">
      <c r="A35" s="23" t="s">
        <v>34</v>
      </c>
      <c r="B35" s="4">
        <v>220130.51044855907</v>
      </c>
      <c r="C35" s="4">
        <f>120920+79975</f>
        <v>200895</v>
      </c>
      <c r="D35" s="4">
        <f t="shared" si="0"/>
        <v>19235.510448559071</v>
      </c>
      <c r="E35" s="9"/>
      <c r="F35" s="9"/>
    </row>
    <row r="36" spans="1:7" s="21" customFormat="1">
      <c r="A36" s="23" t="s">
        <v>35</v>
      </c>
      <c r="B36" s="4">
        <v>181478.66082442136</v>
      </c>
      <c r="C36" s="4">
        <f>85729+72676</f>
        <v>158405</v>
      </c>
      <c r="D36" s="4">
        <f t="shared" si="0"/>
        <v>23073.660824421357</v>
      </c>
      <c r="E36" s="9"/>
      <c r="F36" s="9"/>
    </row>
    <row r="37" spans="1:7" s="21" customFormat="1">
      <c r="A37" s="23" t="s">
        <v>36</v>
      </c>
      <c r="B37" s="4">
        <v>202082.10463762586</v>
      </c>
      <c r="C37" s="4">
        <f>101768+53543</f>
        <v>155311</v>
      </c>
      <c r="D37" s="4">
        <f t="shared" si="0"/>
        <v>46771.10463762586</v>
      </c>
      <c r="E37" s="9"/>
      <c r="F37" s="9"/>
    </row>
    <row r="38" spans="1:7" s="21" customFormat="1">
      <c r="A38" s="23" t="s">
        <v>37</v>
      </c>
      <c r="B38" s="4">
        <v>203350.8398217154</v>
      </c>
      <c r="C38" s="4">
        <f>91004+60238</f>
        <v>151242</v>
      </c>
      <c r="D38" s="4">
        <f t="shared" si="0"/>
        <v>52108.839821715403</v>
      </c>
      <c r="E38" s="9"/>
      <c r="F38" s="9"/>
    </row>
    <row r="39" spans="1:7" s="21" customFormat="1">
      <c r="A39" s="23" t="s">
        <v>38</v>
      </c>
      <c r="B39" s="4">
        <v>179566.5</v>
      </c>
      <c r="C39" s="4">
        <f>74004+69643</f>
        <v>143647</v>
      </c>
      <c r="D39" s="4">
        <f t="shared" si="0"/>
        <v>35919.5</v>
      </c>
      <c r="E39" s="9"/>
      <c r="F39" s="9"/>
    </row>
    <row r="40" spans="1:7" s="21" customFormat="1">
      <c r="A40" s="23" t="s">
        <v>39</v>
      </c>
      <c r="B40" s="4">
        <v>89475.894965999643</v>
      </c>
      <c r="C40" s="4">
        <f>57280+32837</f>
        <v>90117</v>
      </c>
      <c r="D40" s="4">
        <f t="shared" si="0"/>
        <v>-641.10503400035668</v>
      </c>
      <c r="E40" s="9"/>
      <c r="F40" s="9"/>
    </row>
    <row r="41" spans="1:7" s="21" customFormat="1">
      <c r="A41" s="23" t="s">
        <v>40</v>
      </c>
      <c r="B41" s="4">
        <v>100485.3</v>
      </c>
      <c r="C41" s="4">
        <f>41412+25355</f>
        <v>66767</v>
      </c>
      <c r="D41" s="4">
        <f t="shared" si="0"/>
        <v>33718.300000000003</v>
      </c>
      <c r="E41" s="9"/>
      <c r="F41" s="9"/>
    </row>
    <row r="42" spans="1:7" s="21" customFormat="1">
      <c r="A42" s="23" t="s">
        <v>41</v>
      </c>
      <c r="B42" s="4">
        <v>81739.228507113497</v>
      </c>
      <c r="C42" s="4">
        <f>38184+25733</f>
        <v>63917</v>
      </c>
      <c r="D42" s="4">
        <f t="shared" si="0"/>
        <v>17822.228507113497</v>
      </c>
      <c r="E42" s="9"/>
      <c r="F42" s="9"/>
    </row>
    <row r="43" spans="1:7" s="21" customFormat="1">
      <c r="A43" s="23" t="s">
        <v>42</v>
      </c>
      <c r="B43" s="4">
        <v>37728</v>
      </c>
      <c r="C43" s="4">
        <f>15549+9580</f>
        <v>25129</v>
      </c>
      <c r="D43" s="4">
        <f t="shared" si="0"/>
        <v>12599</v>
      </c>
      <c r="E43" s="9"/>
      <c r="F43" s="9"/>
    </row>
    <row r="44" spans="1:7" s="21" customFormat="1">
      <c r="A44" s="23" t="s">
        <v>43</v>
      </c>
      <c r="B44" s="4">
        <v>25888.2</v>
      </c>
      <c r="C44" s="4">
        <f>10669+10157</f>
        <v>20826</v>
      </c>
      <c r="D44" s="4">
        <f t="shared" si="0"/>
        <v>5062.2000000000007</v>
      </c>
      <c r="E44" s="9"/>
      <c r="F44" s="9"/>
    </row>
    <row r="45" spans="1:7" s="21" customFormat="1">
      <c r="A45" s="22" t="s">
        <v>44</v>
      </c>
      <c r="B45" s="11">
        <v>20288.482652608393</v>
      </c>
      <c r="C45" s="11">
        <f>9702+9079</f>
        <v>18781</v>
      </c>
      <c r="D45" s="11">
        <f t="shared" si="0"/>
        <v>1507.4826526083925</v>
      </c>
      <c r="E45" s="12"/>
      <c r="F45" s="12"/>
      <c r="G45" s="24"/>
    </row>
    <row r="46" spans="1:7" s="21" customFormat="1">
      <c r="A46" s="14" t="s">
        <v>45</v>
      </c>
      <c r="B46" s="19">
        <v>90595631.999999985</v>
      </c>
      <c r="C46" s="19">
        <f>SUM(C7:C45)</f>
        <v>90592796</v>
      </c>
      <c r="D46" s="9"/>
      <c r="E46" s="9"/>
      <c r="F46" s="9"/>
    </row>
    <row r="47" spans="1:7">
      <c r="A47" s="14" t="s">
        <v>46</v>
      </c>
      <c r="B47" s="19">
        <v>0</v>
      </c>
      <c r="C47" s="19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47"/>
  <sheetViews>
    <sheetView showGridLines="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"/>
  <cols>
    <col min="1" max="1" width="46.140625" style="7" customWidth="1"/>
    <col min="2" max="4" width="22" style="20" customWidth="1"/>
    <col min="5" max="6" width="15.7109375" style="20" customWidth="1"/>
    <col min="7" max="16384" width="9.140625" style="7"/>
  </cols>
  <sheetData>
    <row r="1" spans="1:7">
      <c r="A1" s="1" t="s">
        <v>70</v>
      </c>
    </row>
    <row r="2" spans="1:7">
      <c r="A2" s="7" t="s">
        <v>66</v>
      </c>
    </row>
    <row r="3" spans="1:7">
      <c r="A3" s="7" t="s">
        <v>59</v>
      </c>
    </row>
    <row r="5" spans="1:7" s="21" customFormat="1">
      <c r="B5" s="31">
        <v>2019</v>
      </c>
      <c r="C5" s="31">
        <v>2019</v>
      </c>
      <c r="D5" s="20"/>
      <c r="E5" s="17"/>
      <c r="F5" s="17"/>
    </row>
    <row r="6" spans="1:7" s="23" customFormat="1" ht="45">
      <c r="A6" s="22" t="s">
        <v>0</v>
      </c>
      <c r="B6" s="32" t="s">
        <v>69</v>
      </c>
      <c r="C6" s="32" t="s">
        <v>55</v>
      </c>
      <c r="D6" s="32" t="s">
        <v>61</v>
      </c>
      <c r="E6" s="18"/>
      <c r="F6" s="18"/>
      <c r="G6" s="22"/>
    </row>
    <row r="7" spans="1:7" s="21" customFormat="1">
      <c r="A7" s="23" t="s">
        <v>6</v>
      </c>
      <c r="B7" s="4">
        <v>19540221.484311029</v>
      </c>
      <c r="C7" s="4">
        <f>12035660+8026712</f>
        <v>20062372</v>
      </c>
      <c r="D7" s="4">
        <f t="shared" ref="D7:D45" si="0">B7-C7</f>
        <v>-522150.51568897069</v>
      </c>
      <c r="E7" s="9"/>
      <c r="F7" s="9"/>
    </row>
    <row r="8" spans="1:7" s="21" customFormat="1">
      <c r="A8" s="23" t="s">
        <v>7</v>
      </c>
      <c r="B8" s="4">
        <v>14515270.329014398</v>
      </c>
      <c r="C8" s="4">
        <f>9838666+5559733</f>
        <v>15398399</v>
      </c>
      <c r="D8" s="4">
        <f t="shared" si="0"/>
        <v>-883128.67098560184</v>
      </c>
      <c r="E8" s="9"/>
      <c r="F8" s="9"/>
    </row>
    <row r="9" spans="1:7" s="21" customFormat="1">
      <c r="A9" s="23" t="s">
        <v>8</v>
      </c>
      <c r="B9" s="4">
        <v>10201610.202921297</v>
      </c>
      <c r="C9" s="4">
        <f>6716607+3262272</f>
        <v>9978879</v>
      </c>
      <c r="D9" s="4">
        <f t="shared" si="0"/>
        <v>222731.2029212974</v>
      </c>
      <c r="E9" s="9"/>
      <c r="F9" s="9"/>
    </row>
    <row r="10" spans="1:7">
      <c r="A10" s="1" t="s">
        <v>9</v>
      </c>
      <c r="B10" s="4">
        <v>10144650.220090849</v>
      </c>
      <c r="C10" s="4">
        <f>5435565+4089578</f>
        <v>9525143</v>
      </c>
      <c r="D10" s="4">
        <f t="shared" si="0"/>
        <v>619507.22009084933</v>
      </c>
      <c r="E10" s="9"/>
      <c r="F10" s="9"/>
    </row>
    <row r="11" spans="1:7" s="21" customFormat="1">
      <c r="A11" s="23" t="s">
        <v>10</v>
      </c>
      <c r="B11" s="4">
        <v>4679052.7747386536</v>
      </c>
      <c r="C11" s="4">
        <f>3289396+1834424</f>
        <v>5123820</v>
      </c>
      <c r="D11" s="4">
        <f t="shared" si="0"/>
        <v>-444767.22526134644</v>
      </c>
      <c r="E11" s="9"/>
      <c r="F11" s="9"/>
    </row>
    <row r="12" spans="1:7" s="21" customFormat="1">
      <c r="A12" s="23" t="s">
        <v>11</v>
      </c>
      <c r="B12" s="4">
        <v>3922402.7579280036</v>
      </c>
      <c r="C12" s="4">
        <f>2131306+1751763</f>
        <v>3883069</v>
      </c>
      <c r="D12" s="4">
        <f t="shared" si="0"/>
        <v>39333.757928003557</v>
      </c>
      <c r="E12" s="9"/>
      <c r="F12" s="9"/>
    </row>
    <row r="13" spans="1:7" s="21" customFormat="1">
      <c r="A13" s="23" t="s">
        <v>12</v>
      </c>
      <c r="B13" s="4">
        <v>3615775.3924485329</v>
      </c>
      <c r="C13" s="4">
        <f>2051761+1629268</f>
        <v>3681029</v>
      </c>
      <c r="D13" s="4">
        <f t="shared" si="0"/>
        <v>-65253.607551467139</v>
      </c>
      <c r="E13" s="9"/>
      <c r="F13" s="9"/>
    </row>
    <row r="14" spans="1:7" s="21" customFormat="1">
      <c r="A14" s="23" t="s">
        <v>13</v>
      </c>
      <c r="B14" s="4">
        <v>3213394.601336055</v>
      </c>
      <c r="C14" s="4">
        <f>2115606+1114541</f>
        <v>3230147</v>
      </c>
      <c r="D14" s="4">
        <f t="shared" si="0"/>
        <v>-16752.39866394503</v>
      </c>
      <c r="E14" s="9"/>
      <c r="F14" s="9"/>
    </row>
    <row r="15" spans="1:7" s="21" customFormat="1">
      <c r="A15" s="23" t="s">
        <v>14</v>
      </c>
      <c r="B15" s="4">
        <v>2174201.8173250863</v>
      </c>
      <c r="C15" s="4">
        <f>1002060+1448833</f>
        <v>2450893</v>
      </c>
      <c r="D15" s="4">
        <f t="shared" si="0"/>
        <v>-276691.18267491367</v>
      </c>
      <c r="E15" s="9"/>
      <c r="F15" s="9"/>
    </row>
    <row r="16" spans="1:7" s="21" customFormat="1">
      <c r="A16" s="23" t="s">
        <v>15</v>
      </c>
      <c r="B16" s="4">
        <v>2316448.6071452349</v>
      </c>
      <c r="C16" s="4">
        <f>1114982+1013570</f>
        <v>2128552</v>
      </c>
      <c r="D16" s="4">
        <f t="shared" si="0"/>
        <v>187896.60714523494</v>
      </c>
      <c r="E16" s="9"/>
      <c r="F16" s="9"/>
    </row>
    <row r="17" spans="1:6" s="21" customFormat="1">
      <c r="A17" s="23" t="s">
        <v>16</v>
      </c>
      <c r="B17" s="4">
        <v>1898344.1595071198</v>
      </c>
      <c r="C17" s="4">
        <f>988251+1016680</f>
        <v>2004931</v>
      </c>
      <c r="D17" s="4">
        <f t="shared" si="0"/>
        <v>-106586.8404928802</v>
      </c>
      <c r="E17" s="9"/>
      <c r="F17" s="9"/>
    </row>
    <row r="18" spans="1:6" s="21" customFormat="1">
      <c r="A18" s="23" t="s">
        <v>17</v>
      </c>
      <c r="B18" s="4">
        <v>1865982.2903019825</v>
      </c>
      <c r="C18" s="4">
        <f>973144+974383</f>
        <v>1947527</v>
      </c>
      <c r="D18" s="4">
        <f t="shared" si="0"/>
        <v>-81544.709698017454</v>
      </c>
      <c r="E18" s="9"/>
      <c r="F18" s="9"/>
    </row>
    <row r="19" spans="1:6" s="21" customFormat="1">
      <c r="A19" s="23" t="s">
        <v>18</v>
      </c>
      <c r="B19" s="4">
        <v>1850064.5058542765</v>
      </c>
      <c r="C19" s="4">
        <f>806698+993392</f>
        <v>1800090</v>
      </c>
      <c r="D19" s="4">
        <f t="shared" si="0"/>
        <v>49974.505854276475</v>
      </c>
      <c r="E19" s="9"/>
      <c r="F19" s="9"/>
    </row>
    <row r="20" spans="1:6" s="21" customFormat="1">
      <c r="A20" s="23" t="s">
        <v>19</v>
      </c>
      <c r="B20" s="4">
        <v>1325473.8</v>
      </c>
      <c r="C20" s="4">
        <f>546261+879329</f>
        <v>1425590</v>
      </c>
      <c r="D20" s="4">
        <f t="shared" si="0"/>
        <v>-100116.19999999995</v>
      </c>
      <c r="E20" s="9"/>
      <c r="F20" s="9"/>
    </row>
    <row r="21" spans="1:6" s="21" customFormat="1">
      <c r="A21" s="23" t="s">
        <v>20</v>
      </c>
      <c r="B21" s="4">
        <v>1082665.7314906865</v>
      </c>
      <c r="C21" s="4">
        <f>669585+315618</f>
        <v>985203</v>
      </c>
      <c r="D21" s="4">
        <f t="shared" si="0"/>
        <v>97462.731490686536</v>
      </c>
      <c r="E21" s="9"/>
      <c r="F21" s="9"/>
    </row>
    <row r="22" spans="1:6" s="21" customFormat="1">
      <c r="A22" s="23" t="s">
        <v>21</v>
      </c>
      <c r="B22" s="4">
        <v>719363.65703193482</v>
      </c>
      <c r="C22" s="4">
        <f>487329+329710</f>
        <v>817039</v>
      </c>
      <c r="D22" s="4">
        <f t="shared" si="0"/>
        <v>-97675.342968065175</v>
      </c>
      <c r="E22" s="9"/>
      <c r="F22" s="9"/>
    </row>
    <row r="23" spans="1:6" s="21" customFormat="1">
      <c r="A23" s="23" t="s">
        <v>22</v>
      </c>
      <c r="B23" s="4">
        <v>761075.66366745322</v>
      </c>
      <c r="C23" s="4">
        <f>471362+255668</f>
        <v>727030</v>
      </c>
      <c r="D23" s="4">
        <f t="shared" si="0"/>
        <v>34045.66366745322</v>
      </c>
      <c r="E23" s="9"/>
      <c r="F23" s="9"/>
    </row>
    <row r="24" spans="1:6" s="21" customFormat="1">
      <c r="A24" s="23" t="s">
        <v>23</v>
      </c>
      <c r="B24" s="4">
        <v>682138.08442493214</v>
      </c>
      <c r="C24" s="4">
        <f>376006+269422</f>
        <v>645428</v>
      </c>
      <c r="D24" s="4">
        <f t="shared" si="0"/>
        <v>36710.084424932138</v>
      </c>
      <c r="E24" s="9"/>
      <c r="F24" s="9"/>
    </row>
    <row r="25" spans="1:6" s="21" customFormat="1">
      <c r="A25" s="23" t="s">
        <v>24</v>
      </c>
      <c r="B25" s="4">
        <v>757022.19926884084</v>
      </c>
      <c r="C25" s="4">
        <f>401512+232350</f>
        <v>633862</v>
      </c>
      <c r="D25" s="4">
        <f t="shared" si="0"/>
        <v>123160.19926884084</v>
      </c>
      <c r="E25" s="9"/>
      <c r="F25" s="9"/>
    </row>
    <row r="26" spans="1:6" s="21" customFormat="1">
      <c r="A26" s="23" t="s">
        <v>25</v>
      </c>
      <c r="B26" s="4">
        <v>724052.65210521757</v>
      </c>
      <c r="C26" s="4">
        <f>380692+173195</f>
        <v>553887</v>
      </c>
      <c r="D26" s="4">
        <f t="shared" si="0"/>
        <v>170165.65210521757</v>
      </c>
      <c r="E26" s="9"/>
      <c r="F26" s="9"/>
    </row>
    <row r="27" spans="1:6" s="21" customFormat="1">
      <c r="A27" s="23" t="s">
        <v>26</v>
      </c>
      <c r="B27" s="4">
        <v>477960.37642221851</v>
      </c>
      <c r="C27" s="4">
        <f>230187+179429</f>
        <v>409616</v>
      </c>
      <c r="D27" s="4">
        <f t="shared" si="0"/>
        <v>68344.376422218513</v>
      </c>
      <c r="E27" s="9"/>
      <c r="F27" s="9"/>
    </row>
    <row r="28" spans="1:6" s="21" customFormat="1">
      <c r="A28" s="23" t="s">
        <v>27</v>
      </c>
      <c r="B28" s="4">
        <v>436501.51942426059</v>
      </c>
      <c r="C28" s="4">
        <f>247256+129780</f>
        <v>377036</v>
      </c>
      <c r="D28" s="4">
        <f t="shared" si="0"/>
        <v>59465.519424260594</v>
      </c>
      <c r="E28" s="9"/>
      <c r="F28" s="9"/>
    </row>
    <row r="29" spans="1:6" s="21" customFormat="1">
      <c r="A29" s="23" t="s">
        <v>28</v>
      </c>
      <c r="B29" s="4">
        <v>371860.91122647468</v>
      </c>
      <c r="C29" s="4">
        <f>181351+158778</f>
        <v>340129</v>
      </c>
      <c r="D29" s="4">
        <f t="shared" si="0"/>
        <v>31731.91122647468</v>
      </c>
      <c r="E29" s="9"/>
      <c r="F29" s="9"/>
    </row>
    <row r="30" spans="1:6" s="21" customFormat="1">
      <c r="A30" s="23" t="s">
        <v>29</v>
      </c>
      <c r="B30" s="4">
        <v>427449.38036072836</v>
      </c>
      <c r="C30" s="4">
        <f>194956+122271</f>
        <v>317227</v>
      </c>
      <c r="D30" s="4">
        <f t="shared" si="0"/>
        <v>110222.38036072836</v>
      </c>
      <c r="E30" s="9"/>
      <c r="F30" s="9"/>
    </row>
    <row r="31" spans="1:6" s="21" customFormat="1">
      <c r="A31" s="23" t="s">
        <v>30</v>
      </c>
      <c r="B31" s="4">
        <v>486627</v>
      </c>
      <c r="C31" s="4">
        <f>200551+104716</f>
        <v>305267</v>
      </c>
      <c r="D31" s="4">
        <f t="shared" si="0"/>
        <v>181360</v>
      </c>
      <c r="E31" s="9"/>
      <c r="F31" s="9"/>
    </row>
    <row r="32" spans="1:6" s="21" customFormat="1">
      <c r="A32" s="23" t="s">
        <v>31</v>
      </c>
      <c r="B32" s="4">
        <v>416063.13650024269</v>
      </c>
      <c r="C32" s="4">
        <f>187173+94582</f>
        <v>281755</v>
      </c>
      <c r="D32" s="4">
        <f t="shared" si="0"/>
        <v>134308.13650024269</v>
      </c>
      <c r="E32" s="9"/>
      <c r="F32" s="9"/>
    </row>
    <row r="33" spans="1:7" s="21" customFormat="1">
      <c r="A33" s="23" t="s">
        <v>32</v>
      </c>
      <c r="B33" s="4">
        <v>246732.4378326578</v>
      </c>
      <c r="C33" s="4">
        <f>157501+96352</f>
        <v>253853</v>
      </c>
      <c r="D33" s="4">
        <f t="shared" si="0"/>
        <v>-7120.5621673421992</v>
      </c>
      <c r="E33" s="9"/>
      <c r="F33" s="9"/>
    </row>
    <row r="34" spans="1:7" s="21" customFormat="1">
      <c r="A34" s="23" t="s">
        <v>33</v>
      </c>
      <c r="B34" s="4">
        <v>228078.25480977361</v>
      </c>
      <c r="C34" s="4">
        <f>119519+90467</f>
        <v>209986</v>
      </c>
      <c r="D34" s="4">
        <f t="shared" si="0"/>
        <v>18092.254809773614</v>
      </c>
      <c r="E34" s="9"/>
      <c r="F34" s="9"/>
    </row>
    <row r="35" spans="1:7" s="21" customFormat="1">
      <c r="A35" s="23" t="s">
        <v>34</v>
      </c>
      <c r="B35" s="4">
        <v>225264.11699803153</v>
      </c>
      <c r="C35" s="4">
        <f>120920+79975</f>
        <v>200895</v>
      </c>
      <c r="D35" s="4">
        <f t="shared" si="0"/>
        <v>24369.116998031532</v>
      </c>
      <c r="E35" s="9"/>
      <c r="F35" s="9"/>
    </row>
    <row r="36" spans="1:7" s="21" customFormat="1">
      <c r="A36" s="23" t="s">
        <v>35</v>
      </c>
      <c r="B36" s="4">
        <v>177773.10118791769</v>
      </c>
      <c r="C36" s="4">
        <f>85729+72676</f>
        <v>158405</v>
      </c>
      <c r="D36" s="4">
        <f t="shared" si="0"/>
        <v>19368.101187917695</v>
      </c>
      <c r="E36" s="9"/>
      <c r="F36" s="9"/>
    </row>
    <row r="37" spans="1:7" s="21" customFormat="1">
      <c r="A37" s="23" t="s">
        <v>36</v>
      </c>
      <c r="B37" s="4">
        <v>210203.28878658282</v>
      </c>
      <c r="C37" s="4">
        <f>101768+53543</f>
        <v>155311</v>
      </c>
      <c r="D37" s="4">
        <f t="shared" si="0"/>
        <v>54892.288786582823</v>
      </c>
      <c r="E37" s="9"/>
      <c r="F37" s="9"/>
    </row>
    <row r="38" spans="1:7" s="21" customFormat="1">
      <c r="A38" s="23" t="s">
        <v>37</v>
      </c>
      <c r="B38" s="4">
        <v>205919.51471268054</v>
      </c>
      <c r="C38" s="4">
        <f>91004+60238</f>
        <v>151242</v>
      </c>
      <c r="D38" s="4">
        <f t="shared" si="0"/>
        <v>54677.514712680539</v>
      </c>
      <c r="E38" s="9"/>
      <c r="F38" s="9"/>
    </row>
    <row r="39" spans="1:7" s="21" customFormat="1">
      <c r="A39" s="23" t="s">
        <v>38</v>
      </c>
      <c r="B39" s="4">
        <v>179566.5</v>
      </c>
      <c r="C39" s="4">
        <f>74004+69643</f>
        <v>143647</v>
      </c>
      <c r="D39" s="4">
        <f t="shared" si="0"/>
        <v>35919.5</v>
      </c>
      <c r="E39" s="9"/>
      <c r="F39" s="9"/>
    </row>
    <row r="40" spans="1:7" s="21" customFormat="1">
      <c r="A40" s="23" t="s">
        <v>39</v>
      </c>
      <c r="B40" s="4">
        <v>91343.596695951128</v>
      </c>
      <c r="C40" s="4">
        <f>57280+32837</f>
        <v>90117</v>
      </c>
      <c r="D40" s="4">
        <f t="shared" si="0"/>
        <v>1226.5966959511279</v>
      </c>
      <c r="E40" s="9"/>
      <c r="F40" s="9"/>
    </row>
    <row r="41" spans="1:7" s="21" customFormat="1">
      <c r="A41" s="23" t="s">
        <v>40</v>
      </c>
      <c r="B41" s="4">
        <v>100485.3</v>
      </c>
      <c r="C41" s="4">
        <f>41412+25355</f>
        <v>66767</v>
      </c>
      <c r="D41" s="4">
        <f t="shared" si="0"/>
        <v>33718.300000000003</v>
      </c>
      <c r="E41" s="9"/>
      <c r="F41" s="9"/>
    </row>
    <row r="42" spans="1:7" s="21" customFormat="1">
      <c r="A42" s="23" t="s">
        <v>41</v>
      </c>
      <c r="B42" s="4">
        <v>82624.960605158456</v>
      </c>
      <c r="C42" s="4">
        <f>38184+25733</f>
        <v>63917</v>
      </c>
      <c r="D42" s="4">
        <f t="shared" si="0"/>
        <v>18707.960605158456</v>
      </c>
      <c r="E42" s="9"/>
      <c r="F42" s="9"/>
    </row>
    <row r="43" spans="1:7" s="21" customFormat="1">
      <c r="A43" s="23" t="s">
        <v>42</v>
      </c>
      <c r="B43" s="4">
        <v>37728</v>
      </c>
      <c r="C43" s="4">
        <f>15549+9580</f>
        <v>25129</v>
      </c>
      <c r="D43" s="4">
        <f t="shared" si="0"/>
        <v>12599</v>
      </c>
      <c r="E43" s="9"/>
      <c r="F43" s="9"/>
    </row>
    <row r="44" spans="1:7" s="21" customFormat="1">
      <c r="A44" s="23" t="s">
        <v>43</v>
      </c>
      <c r="B44" s="4">
        <v>25888.2</v>
      </c>
      <c r="C44" s="4">
        <f>10669+10157</f>
        <v>20826</v>
      </c>
      <c r="D44" s="4">
        <f t="shared" si="0"/>
        <v>5062.2000000000007</v>
      </c>
      <c r="E44" s="9"/>
      <c r="F44" s="9"/>
    </row>
    <row r="45" spans="1:7" s="21" customFormat="1">
      <c r="A45" s="22" t="s">
        <v>44</v>
      </c>
      <c r="B45" s="11">
        <v>20058.287173604924</v>
      </c>
      <c r="C45" s="11">
        <f>9702+9079</f>
        <v>18781</v>
      </c>
      <c r="D45" s="11">
        <f t="shared" si="0"/>
        <v>1277.2871736049237</v>
      </c>
      <c r="E45" s="12"/>
      <c r="F45" s="12"/>
      <c r="G45" s="24"/>
    </row>
    <row r="46" spans="1:7" s="21" customFormat="1">
      <c r="A46" s="14" t="s">
        <v>45</v>
      </c>
      <c r="B46" s="19">
        <v>90437338.813647836</v>
      </c>
      <c r="C46" s="19">
        <f>SUM(C7:C45)</f>
        <v>90592796</v>
      </c>
      <c r="D46" s="9"/>
      <c r="E46" s="9"/>
      <c r="F46" s="9"/>
    </row>
    <row r="47" spans="1:7">
      <c r="A47" s="14" t="s">
        <v>46</v>
      </c>
      <c r="B47" s="19">
        <v>158293.18635214341</v>
      </c>
      <c r="C47" s="19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47"/>
  <sheetViews>
    <sheetView showGridLines="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"/>
  <cols>
    <col min="1" max="1" width="46.140625" style="7" customWidth="1"/>
    <col min="2" max="4" width="22" style="20" customWidth="1"/>
    <col min="5" max="6" width="15.7109375" style="20" customWidth="1"/>
    <col min="7" max="16384" width="9.140625" style="7"/>
  </cols>
  <sheetData>
    <row r="1" spans="1:7">
      <c r="A1" s="1" t="s">
        <v>65</v>
      </c>
    </row>
    <row r="2" spans="1:7">
      <c r="A2" s="7" t="s">
        <v>66</v>
      </c>
    </row>
    <row r="3" spans="1:7">
      <c r="A3" s="7" t="s">
        <v>59</v>
      </c>
    </row>
    <row r="4" spans="1:7">
      <c r="A4" s="7" t="s">
        <v>63</v>
      </c>
    </row>
    <row r="5" spans="1:7" s="21" customFormat="1">
      <c r="B5" s="31">
        <v>2019</v>
      </c>
      <c r="C5" s="31">
        <v>2019</v>
      </c>
      <c r="D5" s="20"/>
      <c r="E5" s="17"/>
      <c r="F5" s="17"/>
    </row>
    <row r="6" spans="1:7" s="23" customFormat="1" ht="45">
      <c r="A6" s="22" t="s">
        <v>0</v>
      </c>
      <c r="B6" s="32" t="s">
        <v>67</v>
      </c>
      <c r="C6" s="32" t="s">
        <v>55</v>
      </c>
      <c r="D6" s="32" t="s">
        <v>61</v>
      </c>
      <c r="E6" s="18"/>
      <c r="F6" s="18"/>
      <c r="G6" s="22"/>
    </row>
    <row r="7" spans="1:7" s="21" customFormat="1">
      <c r="A7" s="23" t="s">
        <v>6</v>
      </c>
      <c r="B7" s="4">
        <v>19575258.060125213</v>
      </c>
      <c r="C7" s="4">
        <f>12035660+8026712</f>
        <v>20062372</v>
      </c>
      <c r="D7" s="4">
        <f t="shared" ref="D7:D45" si="0">B7-C7</f>
        <v>-487113.93987478688</v>
      </c>
      <c r="E7" s="9"/>
      <c r="F7" s="9"/>
    </row>
    <row r="8" spans="1:7" s="21" customFormat="1">
      <c r="A8" s="23" t="s">
        <v>7</v>
      </c>
      <c r="B8" s="4">
        <v>14541296.920870289</v>
      </c>
      <c r="C8" s="4">
        <f>9838666+5559733</f>
        <v>15398399</v>
      </c>
      <c r="D8" s="4">
        <f t="shared" si="0"/>
        <v>-857102.07912971079</v>
      </c>
      <c r="E8" s="9"/>
      <c r="F8" s="9"/>
    </row>
    <row r="9" spans="1:7" s="21" customFormat="1">
      <c r="A9" s="23" t="s">
        <v>8</v>
      </c>
      <c r="B9" s="4">
        <v>10219902.190531999</v>
      </c>
      <c r="C9" s="4">
        <f>6716607+3262272</f>
        <v>9978879</v>
      </c>
      <c r="D9" s="4">
        <f t="shared" si="0"/>
        <v>241023.19053199887</v>
      </c>
      <c r="E9" s="9"/>
      <c r="F9" s="9"/>
    </row>
    <row r="10" spans="1:7">
      <c r="A10" s="1" t="s">
        <v>9</v>
      </c>
      <c r="B10" s="4">
        <v>10162840.075657735</v>
      </c>
      <c r="C10" s="4">
        <f>5435565+4089578</f>
        <v>9525143</v>
      </c>
      <c r="D10" s="4">
        <f t="shared" si="0"/>
        <v>637697.07565773465</v>
      </c>
      <c r="E10" s="9"/>
      <c r="F10" s="9"/>
    </row>
    <row r="11" spans="1:7" s="21" customFormat="1">
      <c r="A11" s="23" t="s">
        <v>10</v>
      </c>
      <c r="B11" s="4">
        <v>4687442.5459299535</v>
      </c>
      <c r="C11" s="4">
        <f>3289396+1834424</f>
        <v>5123820</v>
      </c>
      <c r="D11" s="4">
        <f t="shared" si="0"/>
        <v>-436377.45407004654</v>
      </c>
      <c r="E11" s="9"/>
      <c r="F11" s="9"/>
    </row>
    <row r="12" spans="1:7" s="21" customFormat="1">
      <c r="A12" s="23" t="s">
        <v>11</v>
      </c>
      <c r="B12" s="4">
        <v>3929435.8185159937</v>
      </c>
      <c r="C12" s="4">
        <f>2131306+1751763</f>
        <v>3883069</v>
      </c>
      <c r="D12" s="4">
        <f t="shared" si="0"/>
        <v>46366.818515993655</v>
      </c>
      <c r="E12" s="9"/>
      <c r="F12" s="9"/>
    </row>
    <row r="13" spans="1:7" s="21" customFormat="1">
      <c r="A13" s="23" t="s">
        <v>12</v>
      </c>
      <c r="B13" s="4">
        <v>3622258.655126302</v>
      </c>
      <c r="C13" s="4">
        <f>2051761+1629268</f>
        <v>3681029</v>
      </c>
      <c r="D13" s="4">
        <f t="shared" si="0"/>
        <v>-58770.344873697963</v>
      </c>
      <c r="E13" s="9"/>
      <c r="F13" s="9"/>
    </row>
    <row r="14" spans="1:7" s="21" customFormat="1">
      <c r="A14" s="23" t="s">
        <v>13</v>
      </c>
      <c r="B14" s="4">
        <v>3219156.3755135378</v>
      </c>
      <c r="C14" s="4">
        <f>2115606+1114541</f>
        <v>3230147</v>
      </c>
      <c r="D14" s="4">
        <f t="shared" si="0"/>
        <v>-10990.624486462213</v>
      </c>
      <c r="E14" s="9"/>
      <c r="F14" s="9"/>
    </row>
    <row r="15" spans="1:7" s="21" customFormat="1">
      <c r="A15" s="23" t="s">
        <v>14</v>
      </c>
      <c r="B15" s="4">
        <v>2178100.2678554044</v>
      </c>
      <c r="C15" s="4">
        <f>1002060+1448833</f>
        <v>2450893</v>
      </c>
      <c r="D15" s="4">
        <f t="shared" si="0"/>
        <v>-272792.73214459559</v>
      </c>
      <c r="E15" s="9"/>
      <c r="F15" s="9"/>
    </row>
    <row r="16" spans="1:7" s="21" customFormat="1">
      <c r="A16" s="23" t="s">
        <v>15</v>
      </c>
      <c r="B16" s="4">
        <v>2320602.1131486888</v>
      </c>
      <c r="C16" s="4">
        <f>1114982+1013570</f>
        <v>2128552</v>
      </c>
      <c r="D16" s="4">
        <f t="shared" si="0"/>
        <v>192050.1131486888</v>
      </c>
      <c r="E16" s="9"/>
      <c r="F16" s="9"/>
    </row>
    <row r="17" spans="1:6" s="21" customFormat="1">
      <c r="A17" s="23" t="s">
        <v>16</v>
      </c>
      <c r="B17" s="4">
        <v>1901747.983722694</v>
      </c>
      <c r="C17" s="4">
        <f>988251+1016680</f>
        <v>2004931</v>
      </c>
      <c r="D17" s="4">
        <f t="shared" si="0"/>
        <v>-103183.01627730601</v>
      </c>
      <c r="E17" s="9"/>
      <c r="F17" s="9"/>
    </row>
    <row r="18" spans="1:6" s="21" customFormat="1">
      <c r="A18" s="23" t="s">
        <v>17</v>
      </c>
      <c r="B18" s="4">
        <v>1869328.0880983167</v>
      </c>
      <c r="C18" s="4">
        <f>973144+974383</f>
        <v>1947527</v>
      </c>
      <c r="D18" s="4">
        <f t="shared" si="0"/>
        <v>-78198.911901683314</v>
      </c>
      <c r="E18" s="9"/>
      <c r="F18" s="9"/>
    </row>
    <row r="19" spans="1:6" s="21" customFormat="1">
      <c r="A19" s="23" t="s">
        <v>18</v>
      </c>
      <c r="B19" s="4">
        <v>1853381.7622821289</v>
      </c>
      <c r="C19" s="4">
        <f>806698+993392</f>
        <v>1800090</v>
      </c>
      <c r="D19" s="4">
        <f t="shared" si="0"/>
        <v>53291.762282128911</v>
      </c>
      <c r="E19" s="9"/>
      <c r="F19" s="9"/>
    </row>
    <row r="20" spans="1:6" s="21" customFormat="1">
      <c r="A20" s="23" t="s">
        <v>19</v>
      </c>
      <c r="B20" s="4">
        <v>1325473.8</v>
      </c>
      <c r="C20" s="4">
        <f>546261+879329</f>
        <v>1425590</v>
      </c>
      <c r="D20" s="4">
        <f t="shared" si="0"/>
        <v>-100116.19999999995</v>
      </c>
      <c r="E20" s="9"/>
      <c r="F20" s="9"/>
    </row>
    <row r="21" spans="1:6" s="21" customFormat="1">
      <c r="A21" s="23" t="s">
        <v>20</v>
      </c>
      <c r="B21" s="4">
        <v>1084607.0042655754</v>
      </c>
      <c r="C21" s="4">
        <f>669585+315618</f>
        <v>985203</v>
      </c>
      <c r="D21" s="4">
        <f t="shared" si="0"/>
        <v>99404.004265575437</v>
      </c>
      <c r="E21" s="9"/>
      <c r="F21" s="9"/>
    </row>
    <row r="22" spans="1:6" s="21" customFormat="1">
      <c r="A22" s="23" t="s">
        <v>21</v>
      </c>
      <c r="B22" s="4">
        <v>720653.51136279816</v>
      </c>
      <c r="C22" s="4">
        <f>487329+329710</f>
        <v>817039</v>
      </c>
      <c r="D22" s="4">
        <f t="shared" si="0"/>
        <v>-96385.488637201837</v>
      </c>
      <c r="E22" s="9"/>
      <c r="F22" s="9"/>
    </row>
    <row r="23" spans="1:6" s="21" customFormat="1">
      <c r="A23" s="23" t="s">
        <v>22</v>
      </c>
      <c r="B23" s="4">
        <v>762440.30967271084</v>
      </c>
      <c r="C23" s="4">
        <f>471362+255668</f>
        <v>727030</v>
      </c>
      <c r="D23" s="4">
        <f t="shared" si="0"/>
        <v>35410.309672710835</v>
      </c>
      <c r="E23" s="9"/>
      <c r="F23" s="9"/>
    </row>
    <row r="24" spans="1:6" s="21" customFormat="1">
      <c r="A24" s="23" t="s">
        <v>23</v>
      </c>
      <c r="B24" s="4">
        <v>683361.19147773006</v>
      </c>
      <c r="C24" s="4">
        <f>376006+269422</f>
        <v>645428</v>
      </c>
      <c r="D24" s="4">
        <f t="shared" si="0"/>
        <v>37933.191477730055</v>
      </c>
      <c r="E24" s="9"/>
      <c r="F24" s="9"/>
    </row>
    <row r="25" spans="1:6" s="21" customFormat="1">
      <c r="A25" s="23" t="s">
        <v>24</v>
      </c>
      <c r="B25" s="4">
        <v>758379.57721355848</v>
      </c>
      <c r="C25" s="4">
        <f>401512+232350</f>
        <v>633862</v>
      </c>
      <c r="D25" s="4">
        <f t="shared" si="0"/>
        <v>124517.57721355848</v>
      </c>
      <c r="E25" s="9"/>
      <c r="F25" s="9"/>
    </row>
    <row r="26" spans="1:6" s="21" customFormat="1">
      <c r="A26" s="23" t="s">
        <v>25</v>
      </c>
      <c r="B26" s="4">
        <v>725350.9140343013</v>
      </c>
      <c r="C26" s="4">
        <f>380692+173195</f>
        <v>553887</v>
      </c>
      <c r="D26" s="4">
        <f t="shared" si="0"/>
        <v>171463.9140343013</v>
      </c>
      <c r="E26" s="9"/>
      <c r="F26" s="9"/>
    </row>
    <row r="27" spans="1:6" s="21" customFormat="1">
      <c r="A27" s="23" t="s">
        <v>26</v>
      </c>
      <c r="B27" s="4">
        <v>478817.38282709155</v>
      </c>
      <c r="C27" s="4">
        <f>230187+179429</f>
        <v>409616</v>
      </c>
      <c r="D27" s="4">
        <f t="shared" si="0"/>
        <v>69201.382827091555</v>
      </c>
      <c r="E27" s="9"/>
      <c r="F27" s="9"/>
    </row>
    <row r="28" spans="1:6" s="21" customFormat="1">
      <c r="A28" s="23" t="s">
        <v>27</v>
      </c>
      <c r="B28" s="4">
        <v>437284.18806445965</v>
      </c>
      <c r="C28" s="4">
        <f>247256+129780</f>
        <v>377036</v>
      </c>
      <c r="D28" s="4">
        <f t="shared" si="0"/>
        <v>60248.188064459653</v>
      </c>
      <c r="E28" s="9"/>
      <c r="F28" s="9"/>
    </row>
    <row r="29" spans="1:6" s="21" customFormat="1">
      <c r="A29" s="23" t="s">
        <v>28</v>
      </c>
      <c r="B29" s="4">
        <v>372527.67608474294</v>
      </c>
      <c r="C29" s="4">
        <f>181351+158778</f>
        <v>340129</v>
      </c>
      <c r="D29" s="4">
        <f t="shared" si="0"/>
        <v>32398.67608474294</v>
      </c>
      <c r="E29" s="9"/>
      <c r="F29" s="9"/>
    </row>
    <row r="30" spans="1:6" s="21" customFormat="1">
      <c r="A30" s="23" t="s">
        <v>29</v>
      </c>
      <c r="B30" s="4">
        <v>428215.81807146559</v>
      </c>
      <c r="C30" s="4">
        <f>194956+122271</f>
        <v>317227</v>
      </c>
      <c r="D30" s="4">
        <f t="shared" si="0"/>
        <v>110988.81807146559</v>
      </c>
      <c r="E30" s="9"/>
      <c r="F30" s="9"/>
    </row>
    <row r="31" spans="1:6" s="21" customFormat="1">
      <c r="A31" s="23" t="s">
        <v>30</v>
      </c>
      <c r="B31" s="4">
        <v>486627</v>
      </c>
      <c r="C31" s="4">
        <f>200551+104716</f>
        <v>305267</v>
      </c>
      <c r="D31" s="4">
        <f t="shared" si="0"/>
        <v>181360</v>
      </c>
      <c r="E31" s="9"/>
      <c r="F31" s="9"/>
    </row>
    <row r="32" spans="1:6" s="21" customFormat="1">
      <c r="A32" s="23" t="s">
        <v>31</v>
      </c>
      <c r="B32" s="4">
        <v>416809.15811710007</v>
      </c>
      <c r="C32" s="4">
        <f>187173+94582</f>
        <v>281755</v>
      </c>
      <c r="D32" s="4">
        <f t="shared" si="0"/>
        <v>135054.15811710007</v>
      </c>
      <c r="E32" s="9"/>
      <c r="F32" s="9"/>
    </row>
    <row r="33" spans="1:7" s="21" customFormat="1">
      <c r="A33" s="23" t="s">
        <v>32</v>
      </c>
      <c r="B33" s="4">
        <v>247174.84119901079</v>
      </c>
      <c r="C33" s="4">
        <f>157501+96352</f>
        <v>253853</v>
      </c>
      <c r="D33" s="4">
        <f t="shared" si="0"/>
        <v>-6678.1588009892148</v>
      </c>
      <c r="E33" s="9"/>
      <c r="F33" s="9"/>
    </row>
    <row r="34" spans="1:7" s="21" customFormat="1">
      <c r="A34" s="23" t="s">
        <v>33</v>
      </c>
      <c r="B34" s="4">
        <v>228487.21031074502</v>
      </c>
      <c r="C34" s="4">
        <f>119519+90467</f>
        <v>209986</v>
      </c>
      <c r="D34" s="4">
        <f t="shared" si="0"/>
        <v>18501.210310745024</v>
      </c>
      <c r="E34" s="9"/>
      <c r="F34" s="9"/>
    </row>
    <row r="35" spans="1:7" s="21" customFormat="1">
      <c r="A35" s="23" t="s">
        <v>34</v>
      </c>
      <c r="B35" s="4">
        <v>225668.02661183776</v>
      </c>
      <c r="C35" s="4">
        <f>120920+79975</f>
        <v>200895</v>
      </c>
      <c r="D35" s="4">
        <f t="shared" si="0"/>
        <v>24773.026611837762</v>
      </c>
      <c r="E35" s="9"/>
      <c r="F35" s="9"/>
    </row>
    <row r="36" spans="1:7" s="21" customFormat="1">
      <c r="A36" s="23" t="s">
        <v>35</v>
      </c>
      <c r="B36" s="4">
        <v>178091.85708034673</v>
      </c>
      <c r="C36" s="4">
        <f>85729+72676</f>
        <v>158405</v>
      </c>
      <c r="D36" s="4">
        <f t="shared" si="0"/>
        <v>19686.85708034673</v>
      </c>
      <c r="E36" s="9"/>
      <c r="F36" s="9"/>
    </row>
    <row r="37" spans="1:7" s="21" customFormat="1">
      <c r="A37" s="23" t="s">
        <v>36</v>
      </c>
      <c r="B37" s="4">
        <v>210580.1935964835</v>
      </c>
      <c r="C37" s="4">
        <f>101768+53543</f>
        <v>155311</v>
      </c>
      <c r="D37" s="4">
        <f t="shared" si="0"/>
        <v>55269.193596483499</v>
      </c>
      <c r="E37" s="9"/>
      <c r="F37" s="9"/>
    </row>
    <row r="38" spans="1:7" s="21" customFormat="1">
      <c r="A38" s="23" t="s">
        <v>37</v>
      </c>
      <c r="B38" s="4">
        <v>206288.73850549391</v>
      </c>
      <c r="C38" s="4">
        <f>91004+60238</f>
        <v>151242</v>
      </c>
      <c r="D38" s="4">
        <f t="shared" si="0"/>
        <v>55046.738505493908</v>
      </c>
      <c r="E38" s="9"/>
      <c r="F38" s="9"/>
    </row>
    <row r="39" spans="1:7" s="21" customFormat="1">
      <c r="A39" s="23" t="s">
        <v>38</v>
      </c>
      <c r="B39" s="4">
        <v>179566.5</v>
      </c>
      <c r="C39" s="4">
        <f>74004+69643</f>
        <v>143647</v>
      </c>
      <c r="D39" s="4">
        <f t="shared" si="0"/>
        <v>35919.5</v>
      </c>
      <c r="E39" s="9"/>
      <c r="F39" s="9"/>
    </row>
    <row r="40" spans="1:7" s="21" customFormat="1">
      <c r="A40" s="23" t="s">
        <v>39</v>
      </c>
      <c r="B40" s="4">
        <v>91507.38024637544</v>
      </c>
      <c r="C40" s="4">
        <f>57280+32837</f>
        <v>90117</v>
      </c>
      <c r="D40" s="4">
        <f t="shared" si="0"/>
        <v>1390.38024637544</v>
      </c>
      <c r="E40" s="9"/>
      <c r="F40" s="9"/>
    </row>
    <row r="41" spans="1:7" s="21" customFormat="1">
      <c r="A41" s="23" t="s">
        <v>40</v>
      </c>
      <c r="B41" s="4">
        <v>100485.3</v>
      </c>
      <c r="C41" s="4">
        <f>41412+25355</f>
        <v>66767</v>
      </c>
      <c r="D41" s="4">
        <f t="shared" si="0"/>
        <v>33718.300000000003</v>
      </c>
      <c r="E41" s="9"/>
      <c r="F41" s="9"/>
    </row>
    <row r="42" spans="1:7" s="21" customFormat="1">
      <c r="A42" s="23" t="s">
        <v>41</v>
      </c>
      <c r="B42" s="4">
        <v>82773.111213313576</v>
      </c>
      <c r="C42" s="4">
        <f>38184+25733</f>
        <v>63917</v>
      </c>
      <c r="D42" s="4">
        <f t="shared" si="0"/>
        <v>18856.111213313576</v>
      </c>
      <c r="E42" s="9"/>
      <c r="F42" s="9"/>
    </row>
    <row r="43" spans="1:7" s="21" customFormat="1">
      <c r="A43" s="23" t="s">
        <v>42</v>
      </c>
      <c r="B43" s="4">
        <v>37728</v>
      </c>
      <c r="C43" s="4">
        <f>15549+9580</f>
        <v>25129</v>
      </c>
      <c r="D43" s="4">
        <f t="shared" si="0"/>
        <v>12599</v>
      </c>
      <c r="E43" s="9"/>
      <c r="F43" s="9"/>
    </row>
    <row r="44" spans="1:7" s="21" customFormat="1">
      <c r="A44" s="23" t="s">
        <v>43</v>
      </c>
      <c r="B44" s="4">
        <v>25888.2</v>
      </c>
      <c r="C44" s="4">
        <f>10669+10157</f>
        <v>20826</v>
      </c>
      <c r="D44" s="4">
        <f t="shared" si="0"/>
        <v>5062.2000000000007</v>
      </c>
      <c r="E44" s="9"/>
      <c r="F44" s="9"/>
    </row>
    <row r="45" spans="1:7" s="21" customFormat="1">
      <c r="A45" s="22" t="s">
        <v>44</v>
      </c>
      <c r="B45" s="11">
        <v>20094.252666617627</v>
      </c>
      <c r="C45" s="11">
        <f>9702+9079</f>
        <v>18781</v>
      </c>
      <c r="D45" s="11">
        <f t="shared" si="0"/>
        <v>1313.2526666176273</v>
      </c>
      <c r="E45" s="9"/>
      <c r="F45" s="12"/>
      <c r="G45" s="24"/>
    </row>
    <row r="46" spans="1:7" s="21" customFormat="1">
      <c r="A46" s="14" t="s">
        <v>45</v>
      </c>
      <c r="B46" s="19">
        <v>90595632</v>
      </c>
      <c r="C46" s="19">
        <f>SUM(C7:C45)</f>
        <v>90592796</v>
      </c>
      <c r="D46" s="9"/>
      <c r="E46" s="9"/>
      <c r="F46" s="9"/>
    </row>
    <row r="47" spans="1:7">
      <c r="A47" s="14" t="s">
        <v>46</v>
      </c>
      <c r="B47" s="19">
        <v>0</v>
      </c>
      <c r="C47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" sqref="G1:G1048576"/>
    </sheetView>
  </sheetViews>
  <sheetFormatPr defaultRowHeight="15"/>
  <cols>
    <col min="2" max="2" width="46.140625" customWidth="1"/>
    <col min="3" max="3" width="15.7109375" style="2" customWidth="1"/>
    <col min="4" max="4" width="15.7109375" style="20" customWidth="1"/>
    <col min="5" max="7" width="15.7109375" style="2" customWidth="1"/>
  </cols>
  <sheetData>
    <row r="1" spans="2:8">
      <c r="C1" s="3">
        <v>2015</v>
      </c>
      <c r="D1" s="17">
        <v>2015</v>
      </c>
      <c r="E1" s="3">
        <v>2015</v>
      </c>
      <c r="F1" s="3">
        <v>2015</v>
      </c>
      <c r="G1" s="3">
        <v>2015</v>
      </c>
    </row>
    <row r="2" spans="2:8" s="1" customFormat="1">
      <c r="B2" s="5" t="s">
        <v>0</v>
      </c>
      <c r="C2" s="6" t="s">
        <v>1</v>
      </c>
      <c r="D2" s="18" t="s">
        <v>5</v>
      </c>
      <c r="E2" s="6" t="s">
        <v>2</v>
      </c>
      <c r="F2" s="6" t="s">
        <v>3</v>
      </c>
      <c r="G2" s="6" t="s">
        <v>4</v>
      </c>
      <c r="H2" s="5"/>
    </row>
    <row r="3" spans="2:8">
      <c r="B3" s="1" t="s">
        <v>6</v>
      </c>
      <c r="C3" s="4">
        <v>98338947</v>
      </c>
      <c r="D3" s="4">
        <v>77322582</v>
      </c>
      <c r="E3" s="9">
        <v>16404742</v>
      </c>
      <c r="F3" s="9">
        <v>1026645</v>
      </c>
      <c r="G3" s="9">
        <v>13970238</v>
      </c>
    </row>
    <row r="4" spans="2:8">
      <c r="B4" s="1" t="s">
        <v>7</v>
      </c>
      <c r="C4" s="4">
        <v>81081664</v>
      </c>
      <c r="D4" s="4">
        <v>69074120</v>
      </c>
      <c r="E4" s="9">
        <v>9764166</v>
      </c>
      <c r="F4" s="9">
        <v>710797</v>
      </c>
      <c r="G4" s="9">
        <v>8754559</v>
      </c>
    </row>
    <row r="5" spans="2:8">
      <c r="B5" s="1" t="s">
        <v>8</v>
      </c>
      <c r="C5" s="4">
        <v>51325520</v>
      </c>
      <c r="D5" s="4">
        <v>28734712</v>
      </c>
      <c r="E5" s="9">
        <v>4505063</v>
      </c>
      <c r="F5" s="9">
        <v>66734</v>
      </c>
      <c r="G5" s="9">
        <v>2092044</v>
      </c>
    </row>
    <row r="6" spans="2:8">
      <c r="B6" s="1" t="s">
        <v>9</v>
      </c>
      <c r="C6" s="4">
        <v>45403941</v>
      </c>
      <c r="D6" s="4">
        <v>28615002</v>
      </c>
      <c r="E6" s="9">
        <v>8694529</v>
      </c>
      <c r="F6" s="9">
        <v>538155</v>
      </c>
      <c r="G6" s="9">
        <v>6953766</v>
      </c>
    </row>
    <row r="7" spans="2:8">
      <c r="B7" s="1" t="s">
        <v>10</v>
      </c>
      <c r="C7" s="4">
        <v>30026391</v>
      </c>
      <c r="D7" s="4">
        <v>19393808</v>
      </c>
      <c r="E7" s="9">
        <v>3075038</v>
      </c>
      <c r="F7" s="9">
        <v>169519</v>
      </c>
      <c r="G7" s="9">
        <v>3339135</v>
      </c>
    </row>
    <row r="8" spans="2:8">
      <c r="B8" s="1" t="s">
        <v>11</v>
      </c>
      <c r="C8" s="4">
        <v>17141137</v>
      </c>
      <c r="D8" s="4">
        <v>12587293</v>
      </c>
      <c r="E8" s="9">
        <v>4269915</v>
      </c>
      <c r="F8" s="9">
        <v>200719</v>
      </c>
      <c r="G8" s="9">
        <v>1688100</v>
      </c>
    </row>
    <row r="9" spans="2:8">
      <c r="B9" s="1" t="s">
        <v>12</v>
      </c>
      <c r="C9" s="4">
        <v>14345381</v>
      </c>
      <c r="D9" s="4">
        <v>11527825</v>
      </c>
      <c r="E9" s="9">
        <v>2927851</v>
      </c>
      <c r="F9" s="9">
        <v>155198</v>
      </c>
      <c r="G9" s="9">
        <v>1827090</v>
      </c>
    </row>
    <row r="10" spans="2:8">
      <c r="B10" s="1" t="s">
        <v>13</v>
      </c>
      <c r="C10" s="4">
        <v>14986182</v>
      </c>
      <c r="D10" s="4">
        <v>6353871</v>
      </c>
      <c r="E10" s="9">
        <v>1769323</v>
      </c>
      <c r="F10" s="9">
        <v>106573</v>
      </c>
      <c r="G10" s="9">
        <v>2196913</v>
      </c>
    </row>
    <row r="11" spans="2:8">
      <c r="B11" s="1" t="s">
        <v>14</v>
      </c>
      <c r="C11" s="4">
        <v>6108274</v>
      </c>
      <c r="D11" s="4">
        <v>5913636</v>
      </c>
      <c r="E11" s="9">
        <v>3715955</v>
      </c>
      <c r="F11" s="9">
        <v>96570</v>
      </c>
      <c r="G11" s="9">
        <v>938324</v>
      </c>
    </row>
    <row r="12" spans="2:8">
      <c r="B12" s="1" t="s">
        <v>15</v>
      </c>
      <c r="C12" s="4">
        <v>9540844</v>
      </c>
      <c r="D12" s="4">
        <v>7278023</v>
      </c>
      <c r="E12" s="9">
        <v>2382907</v>
      </c>
      <c r="F12" s="9">
        <v>148532</v>
      </c>
      <c r="G12" s="9">
        <v>2332490</v>
      </c>
    </row>
    <row r="13" spans="2:8">
      <c r="B13" s="1" t="s">
        <v>16</v>
      </c>
      <c r="C13" s="4">
        <v>7409701</v>
      </c>
      <c r="D13" s="4">
        <v>6317833</v>
      </c>
      <c r="E13" s="9">
        <v>2835689</v>
      </c>
      <c r="F13" s="9">
        <v>102630</v>
      </c>
      <c r="G13" s="9">
        <v>1111664</v>
      </c>
    </row>
    <row r="14" spans="2:8">
      <c r="B14" s="1" t="s">
        <v>17</v>
      </c>
      <c r="C14" s="4">
        <v>7188657</v>
      </c>
      <c r="D14" s="4">
        <v>6533279</v>
      </c>
      <c r="E14" s="9">
        <v>2424136</v>
      </c>
      <c r="F14" s="9">
        <v>104586</v>
      </c>
      <c r="G14" s="9">
        <v>1043543</v>
      </c>
    </row>
    <row r="15" spans="2:8">
      <c r="B15" s="1" t="s">
        <v>18</v>
      </c>
      <c r="C15" s="4">
        <v>6669861</v>
      </c>
      <c r="D15" s="4">
        <v>5906042</v>
      </c>
      <c r="E15" s="9">
        <v>2517115</v>
      </c>
      <c r="F15" s="9">
        <v>84491</v>
      </c>
      <c r="G15" s="9">
        <v>1239587</v>
      </c>
    </row>
    <row r="16" spans="2:8">
      <c r="B16" s="1" t="s">
        <v>19</v>
      </c>
      <c r="C16" s="4">
        <v>4182999</v>
      </c>
      <c r="D16" s="4">
        <v>2264949</v>
      </c>
      <c r="E16" s="9">
        <v>2820419</v>
      </c>
      <c r="F16" s="9">
        <v>72565</v>
      </c>
      <c r="G16" s="9">
        <v>732554</v>
      </c>
    </row>
    <row r="17" spans="2:7">
      <c r="B17" s="1" t="s">
        <v>20</v>
      </c>
      <c r="C17" s="4">
        <v>5277247</v>
      </c>
      <c r="D17" s="4">
        <v>4772547</v>
      </c>
      <c r="E17" s="9">
        <v>266446</v>
      </c>
      <c r="F17" s="9">
        <v>103497</v>
      </c>
      <c r="G17" s="9">
        <v>1254299</v>
      </c>
    </row>
    <row r="18" spans="2:7">
      <c r="B18" s="1" t="s">
        <v>21</v>
      </c>
      <c r="C18" s="4">
        <v>3498600</v>
      </c>
      <c r="D18" s="4">
        <v>2913433</v>
      </c>
      <c r="E18" s="9">
        <v>771254</v>
      </c>
      <c r="F18" s="9">
        <v>32686</v>
      </c>
      <c r="G18" s="9">
        <v>452232</v>
      </c>
    </row>
    <row r="19" spans="2:7">
      <c r="B19" s="1" t="s">
        <v>22</v>
      </c>
      <c r="C19" s="4">
        <v>4265339</v>
      </c>
      <c r="D19" s="4">
        <v>3858878</v>
      </c>
      <c r="E19" s="9">
        <v>477172</v>
      </c>
      <c r="F19" s="9">
        <v>51843</v>
      </c>
      <c r="G19" s="9">
        <v>775529</v>
      </c>
    </row>
    <row r="20" spans="2:7">
      <c r="B20" s="1" t="s">
        <v>23</v>
      </c>
      <c r="C20" s="4">
        <v>3000522</v>
      </c>
      <c r="D20" s="4">
        <v>2506345</v>
      </c>
      <c r="E20" s="9">
        <v>405520</v>
      </c>
      <c r="F20" s="9">
        <v>46359</v>
      </c>
      <c r="G20" s="9">
        <v>502235</v>
      </c>
    </row>
    <row r="21" spans="2:7">
      <c r="B21" s="1" t="s">
        <v>24</v>
      </c>
      <c r="C21" s="4">
        <v>3695725</v>
      </c>
      <c r="D21" s="4">
        <v>3610092</v>
      </c>
      <c r="E21" s="9">
        <v>255300</v>
      </c>
      <c r="F21" s="9">
        <v>49628</v>
      </c>
      <c r="G21" s="9">
        <v>932241</v>
      </c>
    </row>
    <row r="22" spans="2:7">
      <c r="B22" s="1" t="s">
        <v>25</v>
      </c>
      <c r="C22" s="4">
        <v>3721752</v>
      </c>
      <c r="D22" s="4">
        <v>3457949</v>
      </c>
      <c r="E22" s="9">
        <v>142706</v>
      </c>
      <c r="F22" s="9">
        <v>53967</v>
      </c>
      <c r="G22" s="9">
        <v>1181988</v>
      </c>
    </row>
    <row r="23" spans="2:7">
      <c r="B23" s="1" t="s">
        <v>26</v>
      </c>
      <c r="C23" s="4">
        <v>1680193</v>
      </c>
      <c r="D23" s="4">
        <v>1337711</v>
      </c>
      <c r="E23" s="9">
        <v>401869</v>
      </c>
      <c r="F23" s="9">
        <v>32511</v>
      </c>
      <c r="G23" s="9">
        <v>509676</v>
      </c>
    </row>
    <row r="24" spans="2:7">
      <c r="B24" s="1" t="s">
        <v>27</v>
      </c>
      <c r="C24" s="4">
        <v>1822649</v>
      </c>
      <c r="D24" s="4">
        <v>1694967</v>
      </c>
      <c r="E24" s="9">
        <v>169600</v>
      </c>
      <c r="F24" s="9">
        <v>46231</v>
      </c>
      <c r="G24" s="9">
        <v>548154</v>
      </c>
    </row>
    <row r="25" spans="2:7">
      <c r="B25" s="1" t="s">
        <v>28</v>
      </c>
      <c r="C25" s="4">
        <v>1349325</v>
      </c>
      <c r="D25" s="4">
        <v>1323095</v>
      </c>
      <c r="E25" s="9">
        <v>373965</v>
      </c>
      <c r="F25" s="9">
        <v>31013</v>
      </c>
      <c r="G25" s="9">
        <v>324076</v>
      </c>
    </row>
    <row r="26" spans="2:7">
      <c r="B26" s="1" t="s">
        <v>29</v>
      </c>
      <c r="C26" s="4">
        <v>1593251</v>
      </c>
      <c r="D26" s="4">
        <v>1571523</v>
      </c>
      <c r="E26" s="9">
        <v>164746</v>
      </c>
      <c r="F26" s="9">
        <v>39725</v>
      </c>
      <c r="G26" s="9">
        <v>848282</v>
      </c>
    </row>
    <row r="27" spans="2:7">
      <c r="B27" s="1" t="s">
        <v>30</v>
      </c>
      <c r="C27" s="4">
        <v>1731687</v>
      </c>
      <c r="D27" s="4">
        <v>1683164</v>
      </c>
      <c r="E27" s="9">
        <v>77816</v>
      </c>
      <c r="F27" s="9">
        <v>52649</v>
      </c>
      <c r="G27" s="9">
        <v>879116</v>
      </c>
    </row>
    <row r="28" spans="2:7">
      <c r="B28" s="1" t="s">
        <v>31</v>
      </c>
      <c r="C28" s="4">
        <v>952133</v>
      </c>
      <c r="D28" s="4">
        <v>909278</v>
      </c>
      <c r="E28" s="9">
        <v>116892</v>
      </c>
      <c r="F28" s="9">
        <v>46135</v>
      </c>
      <c r="G28" s="9">
        <v>784044</v>
      </c>
    </row>
    <row r="29" spans="2:7">
      <c r="B29" s="1" t="s">
        <v>32</v>
      </c>
      <c r="C29" s="4">
        <v>620667</v>
      </c>
      <c r="D29" s="4">
        <v>564104</v>
      </c>
      <c r="E29" s="9">
        <v>305851</v>
      </c>
      <c r="F29" s="9">
        <v>27684</v>
      </c>
      <c r="G29" s="9">
        <v>465226</v>
      </c>
    </row>
    <row r="30" spans="2:7">
      <c r="B30" s="1" t="s">
        <v>33</v>
      </c>
      <c r="C30" s="4">
        <v>892181</v>
      </c>
      <c r="D30" s="4">
        <v>802035</v>
      </c>
      <c r="E30" s="9">
        <v>126122</v>
      </c>
      <c r="F30" s="9">
        <v>18119</v>
      </c>
      <c r="G30" s="9">
        <v>189758</v>
      </c>
    </row>
    <row r="31" spans="2:7">
      <c r="B31" s="1" t="s">
        <v>34</v>
      </c>
      <c r="C31" s="4">
        <v>893275</v>
      </c>
      <c r="D31" s="4">
        <v>832649</v>
      </c>
      <c r="E31" s="9">
        <v>78984</v>
      </c>
      <c r="F31" s="9">
        <v>14085</v>
      </c>
      <c r="G31" s="9">
        <v>223711</v>
      </c>
    </row>
    <row r="32" spans="2:7">
      <c r="B32" s="1" t="s">
        <v>35</v>
      </c>
      <c r="C32" s="4">
        <v>625808</v>
      </c>
      <c r="D32" s="4">
        <v>616717</v>
      </c>
      <c r="E32" s="9">
        <v>150989</v>
      </c>
      <c r="F32" s="9">
        <v>14262</v>
      </c>
      <c r="G32" s="9">
        <v>216731</v>
      </c>
    </row>
    <row r="33" spans="2:8">
      <c r="B33" s="1" t="s">
        <v>36</v>
      </c>
      <c r="C33" s="4">
        <v>742722</v>
      </c>
      <c r="D33" s="4">
        <v>692760</v>
      </c>
      <c r="E33" s="9">
        <v>63411</v>
      </c>
      <c r="F33" s="9">
        <v>18293</v>
      </c>
      <c r="G33" s="9">
        <v>370050</v>
      </c>
    </row>
    <row r="34" spans="2:8">
      <c r="B34" s="1" t="s">
        <v>37</v>
      </c>
      <c r="C34" s="4">
        <v>641546</v>
      </c>
      <c r="D34" s="4">
        <v>599094</v>
      </c>
      <c r="E34" s="9">
        <v>109077</v>
      </c>
      <c r="F34" s="9">
        <v>13893</v>
      </c>
      <c r="G34" s="9">
        <v>356205</v>
      </c>
    </row>
    <row r="35" spans="2:8">
      <c r="B35" s="1" t="s">
        <v>38</v>
      </c>
      <c r="C35" s="4">
        <v>571427</v>
      </c>
      <c r="D35" s="4">
        <v>497485</v>
      </c>
      <c r="E35" s="9">
        <v>104705</v>
      </c>
      <c r="F35" s="9">
        <v>16810</v>
      </c>
      <c r="G35" s="9">
        <v>241422</v>
      </c>
    </row>
    <row r="36" spans="2:8">
      <c r="B36" s="1" t="s">
        <v>39</v>
      </c>
      <c r="C36" s="4">
        <v>392269</v>
      </c>
      <c r="D36" s="4">
        <v>345133</v>
      </c>
      <c r="E36" s="9">
        <v>116702</v>
      </c>
      <c r="F36" s="9">
        <v>9172</v>
      </c>
      <c r="G36" s="9">
        <v>102266</v>
      </c>
    </row>
    <row r="37" spans="2:8">
      <c r="B37" s="1" t="s">
        <v>40</v>
      </c>
      <c r="C37" s="4">
        <v>383335</v>
      </c>
      <c r="D37" s="4">
        <v>361098</v>
      </c>
      <c r="E37" s="9">
        <v>37517</v>
      </c>
      <c r="F37" s="9">
        <v>13681</v>
      </c>
      <c r="G37" s="9">
        <v>384557</v>
      </c>
    </row>
    <row r="38" spans="2:8">
      <c r="B38" s="1" t="s">
        <v>41</v>
      </c>
      <c r="C38" s="4">
        <v>303654</v>
      </c>
      <c r="D38" s="4">
        <v>293761</v>
      </c>
      <c r="E38" s="9">
        <v>43365</v>
      </c>
      <c r="F38" s="9">
        <v>8643</v>
      </c>
      <c r="G38" s="9">
        <v>133214</v>
      </c>
    </row>
    <row r="39" spans="2:8">
      <c r="B39" s="1" t="s">
        <v>42</v>
      </c>
      <c r="C39" s="4">
        <v>131712</v>
      </c>
      <c r="D39" s="4">
        <v>110704</v>
      </c>
      <c r="E39" s="9">
        <v>29974</v>
      </c>
      <c r="F39" s="9">
        <v>4541</v>
      </c>
      <c r="G39" s="9">
        <v>58797</v>
      </c>
    </row>
    <row r="40" spans="2:8">
      <c r="B40" s="1" t="s">
        <v>43</v>
      </c>
      <c r="C40" s="4">
        <v>90753</v>
      </c>
      <c r="D40" s="4">
        <v>84717</v>
      </c>
      <c r="E40" s="9">
        <v>24449</v>
      </c>
      <c r="F40" s="9">
        <v>3035</v>
      </c>
      <c r="G40" s="9">
        <v>47648</v>
      </c>
    </row>
    <row r="41" spans="2:8">
      <c r="B41" s="5" t="s">
        <v>44</v>
      </c>
      <c r="C41" s="11">
        <v>95150</v>
      </c>
      <c r="D41" s="11">
        <v>87665</v>
      </c>
      <c r="E41" s="12">
        <v>14087</v>
      </c>
      <c r="F41" s="12">
        <v>1325</v>
      </c>
      <c r="G41" s="12">
        <v>17378</v>
      </c>
      <c r="H41" s="13"/>
    </row>
    <row r="42" spans="2:8">
      <c r="B42" s="14" t="s">
        <v>45</v>
      </c>
      <c r="C42" s="15">
        <v>432722421</v>
      </c>
      <c r="D42" s="19">
        <v>309038205</v>
      </c>
      <c r="E42" s="16">
        <v>72935367</v>
      </c>
      <c r="F42" s="16">
        <v>4333501</v>
      </c>
      <c r="G42" s="16">
        <v>60018842</v>
      </c>
    </row>
    <row r="43" spans="2:8" s="7" customFormat="1">
      <c r="B43" s="14"/>
      <c r="C43" s="15"/>
      <c r="D43" s="19"/>
      <c r="E43" s="15"/>
      <c r="F43" s="15"/>
      <c r="G43" s="15"/>
    </row>
  </sheetData>
  <pageMargins left="0.7" right="0.7" top="0.75" bottom="0.75" header="0.3" footer="0.3"/>
  <pageSetup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H43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" sqref="G1:G1048576"/>
    </sheetView>
  </sheetViews>
  <sheetFormatPr defaultRowHeight="15"/>
  <cols>
    <col min="2" max="2" width="46.140625" customWidth="1"/>
    <col min="3" max="4" width="15.7109375" style="2" customWidth="1"/>
    <col min="5" max="7" width="15.7109375" style="20" customWidth="1"/>
  </cols>
  <sheetData>
    <row r="1" spans="2:8" ht="15" customHeight="1">
      <c r="C1" s="8">
        <v>2016</v>
      </c>
      <c r="D1" s="8">
        <v>2016</v>
      </c>
      <c r="E1" s="17">
        <v>2016</v>
      </c>
      <c r="F1" s="17">
        <v>2016</v>
      </c>
      <c r="G1" s="17">
        <v>2016</v>
      </c>
      <c r="H1" s="7"/>
    </row>
    <row r="2" spans="2:8" s="1" customFormat="1">
      <c r="B2" s="5" t="s">
        <v>0</v>
      </c>
      <c r="C2" s="6" t="s">
        <v>1</v>
      </c>
      <c r="D2" s="6" t="s">
        <v>5</v>
      </c>
      <c r="E2" s="18" t="s">
        <v>2</v>
      </c>
      <c r="F2" s="18" t="s">
        <v>3</v>
      </c>
      <c r="G2" s="18" t="s">
        <v>4</v>
      </c>
      <c r="H2" s="5"/>
    </row>
    <row r="3" spans="2:8">
      <c r="B3" s="1" t="s">
        <v>6</v>
      </c>
      <c r="C3" s="4">
        <v>97752509</v>
      </c>
      <c r="D3" s="4">
        <v>79115678</v>
      </c>
      <c r="E3" s="9">
        <v>15209663</v>
      </c>
      <c r="F3" s="9">
        <v>1097236</v>
      </c>
      <c r="G3" s="9">
        <v>14858210</v>
      </c>
    </row>
    <row r="4" spans="2:8">
      <c r="B4" s="1" t="s">
        <v>7</v>
      </c>
      <c r="C4" s="4">
        <v>80942196</v>
      </c>
      <c r="D4" s="4">
        <v>69646552</v>
      </c>
      <c r="E4" s="9">
        <v>8984286</v>
      </c>
      <c r="F4" s="9">
        <v>721189</v>
      </c>
      <c r="G4" s="9">
        <v>9178618</v>
      </c>
    </row>
    <row r="5" spans="2:8">
      <c r="B5" s="1" t="s">
        <v>8</v>
      </c>
      <c r="C5" s="4">
        <v>52232279</v>
      </c>
      <c r="D5" s="4">
        <v>30335543</v>
      </c>
      <c r="E5" s="9">
        <v>4352814</v>
      </c>
      <c r="F5" s="9">
        <v>71672</v>
      </c>
      <c r="G5" s="9">
        <v>2289083</v>
      </c>
    </row>
    <row r="6" spans="2:8">
      <c r="B6" s="1" t="s">
        <v>9</v>
      </c>
      <c r="C6" s="4">
        <v>44524451</v>
      </c>
      <c r="D6" s="4">
        <v>35472447</v>
      </c>
      <c r="E6" s="9">
        <v>9045057</v>
      </c>
      <c r="F6" s="9">
        <v>547899</v>
      </c>
      <c r="G6" s="9">
        <v>6998822</v>
      </c>
    </row>
    <row r="7" spans="2:8">
      <c r="B7" s="1" t="s">
        <v>10</v>
      </c>
      <c r="C7" s="4">
        <v>29290801</v>
      </c>
      <c r="D7" s="4">
        <v>20530660</v>
      </c>
      <c r="E7" s="9">
        <v>2805181</v>
      </c>
      <c r="F7" s="9">
        <v>168212</v>
      </c>
      <c r="G7" s="9">
        <v>3357460</v>
      </c>
    </row>
    <row r="8" spans="2:8">
      <c r="B8" s="1" t="s">
        <v>11</v>
      </c>
      <c r="C8" s="4">
        <v>16523776</v>
      </c>
      <c r="D8" s="4">
        <v>13175455</v>
      </c>
      <c r="E8" s="9">
        <v>4160094</v>
      </c>
      <c r="F8" s="9">
        <v>224647</v>
      </c>
      <c r="G8" s="9">
        <v>2018263</v>
      </c>
    </row>
    <row r="9" spans="2:8">
      <c r="B9" s="1" t="s">
        <v>12</v>
      </c>
      <c r="C9" s="4">
        <v>13226538</v>
      </c>
      <c r="D9" s="4">
        <v>9605300</v>
      </c>
      <c r="E9" s="9">
        <v>3215459</v>
      </c>
      <c r="F9" s="9">
        <v>186988</v>
      </c>
      <c r="G9" s="9">
        <v>2123424</v>
      </c>
    </row>
    <row r="10" spans="2:8">
      <c r="B10" s="1" t="s">
        <v>13</v>
      </c>
      <c r="C10" s="4">
        <v>15772922</v>
      </c>
      <c r="D10" s="4">
        <v>7997317</v>
      </c>
      <c r="E10" s="9">
        <v>1761650</v>
      </c>
      <c r="F10" s="9">
        <v>140600</v>
      </c>
      <c r="G10" s="9">
        <v>3109776</v>
      </c>
    </row>
    <row r="11" spans="2:8">
      <c r="B11" s="1" t="s">
        <v>14</v>
      </c>
      <c r="C11" s="4">
        <v>6865888</v>
      </c>
      <c r="D11" s="4">
        <v>4020666</v>
      </c>
      <c r="E11" s="9">
        <v>3513538</v>
      </c>
      <c r="F11" s="9">
        <v>89253</v>
      </c>
      <c r="G11" s="9">
        <v>878242</v>
      </c>
    </row>
    <row r="12" spans="2:8">
      <c r="B12" s="1" t="s">
        <v>15</v>
      </c>
      <c r="C12" s="4">
        <v>9018028</v>
      </c>
      <c r="D12" s="4">
        <v>6763530</v>
      </c>
      <c r="E12" s="9">
        <v>2304792</v>
      </c>
      <c r="F12" s="9">
        <v>148262</v>
      </c>
      <c r="G12" s="9">
        <v>2367158</v>
      </c>
    </row>
    <row r="13" spans="2:8">
      <c r="B13" s="1" t="s">
        <v>16</v>
      </c>
      <c r="C13" s="4">
        <v>7289494</v>
      </c>
      <c r="D13" s="4">
        <v>5108009</v>
      </c>
      <c r="E13" s="9">
        <v>2091305</v>
      </c>
      <c r="F13" s="9">
        <v>103888</v>
      </c>
      <c r="G13" s="9">
        <v>1201656</v>
      </c>
    </row>
    <row r="14" spans="2:8">
      <c r="B14" s="1" t="s">
        <v>17</v>
      </c>
      <c r="C14" s="4">
        <v>7205873</v>
      </c>
      <c r="D14" s="4">
        <v>6302218</v>
      </c>
      <c r="E14" s="9">
        <v>2356730</v>
      </c>
      <c r="F14" s="9">
        <v>103199</v>
      </c>
      <c r="G14" s="9">
        <v>1046830</v>
      </c>
    </row>
    <row r="15" spans="2:8">
      <c r="B15" s="1" t="s">
        <v>18</v>
      </c>
      <c r="C15" s="4">
        <v>6291377</v>
      </c>
      <c r="D15" s="4">
        <v>6053194</v>
      </c>
      <c r="E15" s="9">
        <v>2555477</v>
      </c>
      <c r="F15" s="9">
        <v>90192</v>
      </c>
      <c r="G15" s="9">
        <v>1341439</v>
      </c>
    </row>
    <row r="16" spans="2:8">
      <c r="B16" s="1" t="s">
        <v>19</v>
      </c>
      <c r="C16" s="4">
        <v>4382755</v>
      </c>
      <c r="D16" s="4">
        <v>2566006</v>
      </c>
      <c r="E16" s="9">
        <v>2807730</v>
      </c>
      <c r="F16" s="9">
        <v>74458</v>
      </c>
      <c r="G16" s="9">
        <v>754945</v>
      </c>
    </row>
    <row r="17" spans="2:7">
      <c r="B17" s="1" t="s">
        <v>20</v>
      </c>
      <c r="C17" s="4">
        <v>5119938</v>
      </c>
      <c r="D17" s="4">
        <v>4874879</v>
      </c>
      <c r="E17" s="9">
        <v>236544</v>
      </c>
      <c r="F17" s="9">
        <v>92926</v>
      </c>
      <c r="G17" s="9">
        <v>1454432</v>
      </c>
    </row>
    <row r="18" spans="2:7">
      <c r="B18" s="1" t="s">
        <v>21</v>
      </c>
      <c r="C18" s="4">
        <v>3798321</v>
      </c>
      <c r="D18" s="4">
        <v>2518889</v>
      </c>
      <c r="E18" s="9">
        <v>678967</v>
      </c>
      <c r="F18" s="9">
        <v>33031</v>
      </c>
      <c r="G18" s="9">
        <v>432039</v>
      </c>
    </row>
    <row r="19" spans="2:7">
      <c r="B19" s="1" t="s">
        <v>22</v>
      </c>
      <c r="C19" s="4">
        <v>3586993</v>
      </c>
      <c r="D19" s="4">
        <v>3203768</v>
      </c>
      <c r="E19" s="9">
        <v>427421</v>
      </c>
      <c r="F19" s="9">
        <v>52155</v>
      </c>
      <c r="G19" s="9">
        <v>811968</v>
      </c>
    </row>
    <row r="20" spans="2:7">
      <c r="B20" s="1" t="s">
        <v>23</v>
      </c>
      <c r="C20" s="4">
        <v>3009174</v>
      </c>
      <c r="D20" s="4">
        <v>2873442</v>
      </c>
      <c r="E20" s="9">
        <v>495364</v>
      </c>
      <c r="F20" s="9">
        <v>23053</v>
      </c>
      <c r="G20" s="9">
        <v>1379393</v>
      </c>
    </row>
    <row r="21" spans="2:7">
      <c r="B21" s="1" t="s">
        <v>24</v>
      </c>
      <c r="C21" s="4">
        <v>2566947</v>
      </c>
      <c r="D21" s="4">
        <v>2592262</v>
      </c>
      <c r="E21" s="9">
        <v>229749</v>
      </c>
      <c r="F21" s="9">
        <v>44405</v>
      </c>
      <c r="G21" s="9">
        <v>841330</v>
      </c>
    </row>
    <row r="22" spans="2:7">
      <c r="B22" s="1" t="s">
        <v>25</v>
      </c>
      <c r="C22" s="4">
        <v>2813880</v>
      </c>
      <c r="D22" s="4">
        <v>2872512</v>
      </c>
      <c r="E22" s="9">
        <v>150985</v>
      </c>
      <c r="F22" s="9">
        <v>60902</v>
      </c>
      <c r="G22" s="9">
        <v>1273500</v>
      </c>
    </row>
    <row r="23" spans="2:7">
      <c r="B23" s="1" t="s">
        <v>26</v>
      </c>
      <c r="C23" s="4">
        <v>1830783</v>
      </c>
      <c r="D23" s="4">
        <v>1468722</v>
      </c>
      <c r="E23" s="9">
        <v>375996</v>
      </c>
      <c r="F23" s="9">
        <v>30977</v>
      </c>
      <c r="G23" s="9">
        <v>489225</v>
      </c>
    </row>
    <row r="24" spans="2:7">
      <c r="B24" s="1" t="s">
        <v>27</v>
      </c>
      <c r="C24" s="4">
        <v>1844147</v>
      </c>
      <c r="D24" s="4">
        <v>1855860</v>
      </c>
      <c r="E24" s="9">
        <v>155704</v>
      </c>
      <c r="F24" s="9">
        <v>44662</v>
      </c>
      <c r="G24" s="9">
        <v>496230</v>
      </c>
    </row>
    <row r="25" spans="2:7">
      <c r="B25" s="1" t="s">
        <v>28</v>
      </c>
      <c r="C25" s="4">
        <v>1476243</v>
      </c>
      <c r="D25" s="4">
        <v>1378086</v>
      </c>
      <c r="E25" s="9">
        <v>339982</v>
      </c>
      <c r="F25" s="9">
        <v>31578</v>
      </c>
      <c r="G25" s="9">
        <v>346840</v>
      </c>
    </row>
    <row r="26" spans="2:7">
      <c r="B26" s="1" t="s">
        <v>29</v>
      </c>
      <c r="C26" s="4">
        <v>1594905</v>
      </c>
      <c r="D26" s="4">
        <v>1577753</v>
      </c>
      <c r="E26" s="9">
        <v>160491</v>
      </c>
      <c r="F26" s="9">
        <v>37763</v>
      </c>
      <c r="G26" s="9">
        <v>811524</v>
      </c>
    </row>
    <row r="27" spans="2:7">
      <c r="B27" s="1" t="s">
        <v>30</v>
      </c>
      <c r="C27" s="4">
        <v>1546997</v>
      </c>
      <c r="D27" s="4">
        <v>1479829</v>
      </c>
      <c r="E27" s="9">
        <v>80650</v>
      </c>
      <c r="F27" s="9">
        <v>53615</v>
      </c>
      <c r="G27" s="9">
        <v>878137</v>
      </c>
    </row>
    <row r="28" spans="2:7">
      <c r="B28" s="1" t="s">
        <v>31</v>
      </c>
      <c r="C28" s="4">
        <v>1452732</v>
      </c>
      <c r="D28" s="4">
        <v>1571221</v>
      </c>
      <c r="E28" s="9">
        <v>113557</v>
      </c>
      <c r="F28" s="9">
        <v>47895</v>
      </c>
      <c r="G28" s="9">
        <v>797254</v>
      </c>
    </row>
    <row r="29" spans="2:7">
      <c r="B29" s="1" t="s">
        <v>32</v>
      </c>
      <c r="C29" s="4">
        <v>1159708</v>
      </c>
      <c r="D29" s="4">
        <v>2050602</v>
      </c>
      <c r="E29" s="9">
        <v>243604</v>
      </c>
      <c r="F29" s="9">
        <v>22247</v>
      </c>
      <c r="G29" s="9">
        <v>349966</v>
      </c>
    </row>
    <row r="30" spans="2:7">
      <c r="B30" s="1" t="s">
        <v>33</v>
      </c>
      <c r="C30" s="4">
        <v>1016782</v>
      </c>
      <c r="D30" s="4">
        <v>939840</v>
      </c>
      <c r="E30" s="9">
        <v>138961</v>
      </c>
      <c r="F30" s="9">
        <v>18732</v>
      </c>
      <c r="G30" s="9">
        <v>197472</v>
      </c>
    </row>
    <row r="31" spans="2:7">
      <c r="B31" s="1" t="s">
        <v>34</v>
      </c>
      <c r="C31" s="4">
        <v>960983</v>
      </c>
      <c r="D31" s="4">
        <v>885006</v>
      </c>
      <c r="E31" s="9">
        <v>103153</v>
      </c>
      <c r="F31" s="9">
        <v>15127</v>
      </c>
      <c r="G31" s="9">
        <v>252717</v>
      </c>
    </row>
    <row r="32" spans="2:7">
      <c r="B32" s="1" t="s">
        <v>35</v>
      </c>
      <c r="C32" s="4">
        <v>632643</v>
      </c>
      <c r="D32" s="4">
        <v>621889</v>
      </c>
      <c r="E32" s="9">
        <v>139942</v>
      </c>
      <c r="F32" s="9">
        <v>13691</v>
      </c>
      <c r="G32" s="9">
        <v>221049</v>
      </c>
    </row>
    <row r="33" spans="2:8">
      <c r="B33" s="1" t="s">
        <v>36</v>
      </c>
      <c r="C33" s="4">
        <v>783785</v>
      </c>
      <c r="D33" s="4">
        <v>806754</v>
      </c>
      <c r="E33" s="9">
        <v>63448</v>
      </c>
      <c r="F33" s="9">
        <v>21592</v>
      </c>
      <c r="G33" s="9">
        <v>378585</v>
      </c>
    </row>
    <row r="34" spans="2:8">
      <c r="B34" s="1" t="s">
        <v>37</v>
      </c>
      <c r="C34" s="4">
        <v>666778</v>
      </c>
      <c r="D34" s="4">
        <v>623433</v>
      </c>
      <c r="E34" s="9">
        <v>87509</v>
      </c>
      <c r="F34" s="9">
        <v>16420</v>
      </c>
      <c r="G34" s="9">
        <v>421032</v>
      </c>
    </row>
    <row r="35" spans="2:8">
      <c r="B35" s="1" t="s">
        <v>38</v>
      </c>
      <c r="C35" s="4">
        <v>549184</v>
      </c>
      <c r="D35" s="4">
        <v>522718</v>
      </c>
      <c r="E35" s="9">
        <v>132052</v>
      </c>
      <c r="F35" s="9">
        <v>19884</v>
      </c>
      <c r="G35" s="9">
        <v>269494</v>
      </c>
    </row>
    <row r="36" spans="2:8">
      <c r="B36" s="1" t="s">
        <v>39</v>
      </c>
      <c r="C36" s="4">
        <v>366709</v>
      </c>
      <c r="D36" s="4">
        <v>305728</v>
      </c>
      <c r="E36" s="9">
        <v>62333</v>
      </c>
      <c r="F36" s="9">
        <v>7404</v>
      </c>
      <c r="G36" s="9">
        <v>95787</v>
      </c>
    </row>
    <row r="37" spans="2:8">
      <c r="B37" s="1" t="s">
        <v>40</v>
      </c>
      <c r="C37" s="4">
        <v>348917</v>
      </c>
      <c r="D37" s="4">
        <v>452472</v>
      </c>
      <c r="E37" s="9">
        <v>38695</v>
      </c>
      <c r="F37" s="9">
        <v>13825</v>
      </c>
      <c r="G37" s="9">
        <v>390870</v>
      </c>
    </row>
    <row r="38" spans="2:8">
      <c r="B38" s="1" t="s">
        <v>41</v>
      </c>
      <c r="C38" s="4">
        <v>329146</v>
      </c>
      <c r="D38" s="4">
        <v>317795</v>
      </c>
      <c r="E38" s="9">
        <v>45402</v>
      </c>
      <c r="F38" s="9">
        <v>8080</v>
      </c>
      <c r="G38" s="9">
        <v>133730</v>
      </c>
    </row>
    <row r="39" spans="2:8">
      <c r="B39" s="1" t="s">
        <v>42</v>
      </c>
      <c r="C39" s="4">
        <v>132169</v>
      </c>
      <c r="D39" s="4">
        <v>111892</v>
      </c>
      <c r="E39" s="9">
        <v>13870</v>
      </c>
      <c r="F39" s="9">
        <v>5218</v>
      </c>
      <c r="G39" s="9">
        <v>61266</v>
      </c>
    </row>
    <row r="40" spans="2:8">
      <c r="B40" s="1" t="s">
        <v>43</v>
      </c>
      <c r="C40" s="4">
        <v>84690</v>
      </c>
      <c r="D40" s="4">
        <v>140922</v>
      </c>
      <c r="E40" s="9">
        <v>21848</v>
      </c>
      <c r="F40" s="9">
        <v>3013</v>
      </c>
      <c r="G40" s="9">
        <v>48243</v>
      </c>
    </row>
    <row r="41" spans="2:8">
      <c r="B41" s="5" t="s">
        <v>44</v>
      </c>
      <c r="C41" s="11">
        <v>77710</v>
      </c>
      <c r="D41" s="11">
        <v>71848</v>
      </c>
      <c r="E41" s="12">
        <v>15579</v>
      </c>
      <c r="F41" s="12">
        <v>3097</v>
      </c>
      <c r="G41" s="12">
        <v>67929</v>
      </c>
      <c r="H41" s="13"/>
    </row>
    <row r="42" spans="2:8">
      <c r="B42" s="14" t="s">
        <v>45</v>
      </c>
      <c r="C42" s="15">
        <v>429069151</v>
      </c>
      <c r="D42" s="15">
        <v>332810697</v>
      </c>
      <c r="E42" s="9">
        <v>69715582</v>
      </c>
      <c r="F42" s="9">
        <v>4488987</v>
      </c>
      <c r="G42" s="9">
        <v>64423938</v>
      </c>
    </row>
    <row r="43" spans="2:8" s="7" customFormat="1">
      <c r="B43" s="14"/>
      <c r="C43" s="15"/>
      <c r="D43" s="15"/>
      <c r="E43" s="9"/>
      <c r="F43" s="9"/>
      <c r="G43" s="9"/>
    </row>
  </sheetData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" sqref="G1:G1048576"/>
    </sheetView>
  </sheetViews>
  <sheetFormatPr defaultRowHeight="15"/>
  <cols>
    <col min="2" max="2" width="46.140625" customWidth="1"/>
    <col min="3" max="7" width="15.7109375" style="20" customWidth="1"/>
  </cols>
  <sheetData>
    <row r="1" spans="2:8" s="21" customFormat="1">
      <c r="C1" s="17">
        <v>2017</v>
      </c>
      <c r="D1" s="17">
        <v>2017</v>
      </c>
      <c r="E1" s="17">
        <v>2017</v>
      </c>
      <c r="F1" s="17">
        <v>2017</v>
      </c>
      <c r="G1" s="17">
        <v>2017</v>
      </c>
    </row>
    <row r="2" spans="2:8" s="23" customFormat="1">
      <c r="B2" s="22" t="s">
        <v>0</v>
      </c>
      <c r="C2" s="18" t="s">
        <v>1</v>
      </c>
      <c r="D2" s="18" t="s">
        <v>5</v>
      </c>
      <c r="E2" s="18" t="s">
        <v>2</v>
      </c>
      <c r="F2" s="18" t="s">
        <v>3</v>
      </c>
      <c r="G2" s="18" t="s">
        <v>4</v>
      </c>
      <c r="H2" s="22"/>
    </row>
    <row r="3" spans="2:8" s="21" customFormat="1">
      <c r="B3" s="23" t="s">
        <v>6</v>
      </c>
      <c r="C3" s="4">
        <v>97346416</v>
      </c>
      <c r="D3" s="4">
        <v>79565586</v>
      </c>
      <c r="E3" s="9">
        <v>14566903</v>
      </c>
      <c r="F3" s="9">
        <v>1107659</v>
      </c>
      <c r="G3" s="9">
        <v>14022940</v>
      </c>
    </row>
    <row r="4" spans="2:8" s="21" customFormat="1">
      <c r="B4" s="23" t="s">
        <v>7</v>
      </c>
      <c r="C4" s="4">
        <v>79576770</v>
      </c>
      <c r="D4" s="4">
        <v>69477899</v>
      </c>
      <c r="E4" s="9">
        <v>8631906</v>
      </c>
      <c r="F4" s="9">
        <v>735918</v>
      </c>
      <c r="G4" s="9">
        <v>9574848</v>
      </c>
    </row>
    <row r="5" spans="2:8" s="21" customFormat="1">
      <c r="B5" s="23" t="s">
        <v>8</v>
      </c>
      <c r="C5" s="4">
        <v>54325038</v>
      </c>
      <c r="D5" s="4">
        <v>31334223</v>
      </c>
      <c r="E5" s="9">
        <v>4676123</v>
      </c>
      <c r="F5" s="9">
        <v>74767</v>
      </c>
      <c r="G5" s="9">
        <v>2413955</v>
      </c>
    </row>
    <row r="6" spans="2:8">
      <c r="B6" s="1" t="s">
        <v>9</v>
      </c>
      <c r="C6" s="4">
        <v>43963781</v>
      </c>
      <c r="D6" s="4">
        <v>36707955</v>
      </c>
      <c r="E6" s="9">
        <v>8692180</v>
      </c>
      <c r="F6" s="9">
        <v>559913</v>
      </c>
      <c r="G6" s="9">
        <v>6982861</v>
      </c>
    </row>
    <row r="7" spans="2:8" s="21" customFormat="1">
      <c r="B7" s="23" t="s">
        <v>10</v>
      </c>
      <c r="C7" s="4">
        <v>26605187</v>
      </c>
      <c r="D7" s="4">
        <v>18581956</v>
      </c>
      <c r="E7" s="9">
        <v>2570623</v>
      </c>
      <c r="F7" s="9">
        <v>147119</v>
      </c>
      <c r="G7" s="9">
        <v>2945656</v>
      </c>
    </row>
    <row r="8" spans="2:8" s="21" customFormat="1">
      <c r="B8" s="23" t="s">
        <v>11</v>
      </c>
      <c r="C8" s="4">
        <v>17238355</v>
      </c>
      <c r="D8" s="4">
        <v>14012708</v>
      </c>
      <c r="E8" s="9">
        <v>4001012</v>
      </c>
      <c r="F8" s="9">
        <v>239753</v>
      </c>
      <c r="G8" s="9">
        <v>2182151</v>
      </c>
    </row>
    <row r="9" spans="2:8" s="21" customFormat="1">
      <c r="B9" s="23" t="s">
        <v>12</v>
      </c>
      <c r="C9" s="4">
        <v>16303813</v>
      </c>
      <c r="D9" s="4">
        <v>12162760</v>
      </c>
      <c r="E9" s="9">
        <v>3507219</v>
      </c>
      <c r="F9" s="9">
        <v>222677</v>
      </c>
      <c r="G9" s="9">
        <v>2465826</v>
      </c>
    </row>
    <row r="10" spans="2:8" s="21" customFormat="1">
      <c r="B10" s="23" t="s">
        <v>13</v>
      </c>
      <c r="C10" s="4">
        <v>17111372</v>
      </c>
      <c r="D10" s="4">
        <v>8189923</v>
      </c>
      <c r="E10" s="9">
        <v>1744409</v>
      </c>
      <c r="F10" s="9">
        <v>153175</v>
      </c>
      <c r="G10" s="9">
        <v>3218832</v>
      </c>
    </row>
    <row r="11" spans="2:8" s="21" customFormat="1">
      <c r="B11" s="23" t="s">
        <v>14</v>
      </c>
      <c r="C11" s="4">
        <v>8104829</v>
      </c>
      <c r="D11" s="4">
        <v>5156535</v>
      </c>
      <c r="E11" s="9">
        <v>3734989</v>
      </c>
      <c r="F11" s="9">
        <v>95483</v>
      </c>
      <c r="G11" s="9">
        <v>942157</v>
      </c>
    </row>
    <row r="12" spans="2:8" s="21" customFormat="1">
      <c r="B12" s="23" t="s">
        <v>15</v>
      </c>
      <c r="C12" s="4">
        <v>9018159</v>
      </c>
      <c r="D12" s="4">
        <v>6740870</v>
      </c>
      <c r="E12" s="9">
        <v>2210965</v>
      </c>
      <c r="F12" s="9">
        <v>151311</v>
      </c>
      <c r="G12" s="9">
        <v>2425355</v>
      </c>
    </row>
    <row r="13" spans="2:8" s="21" customFormat="1">
      <c r="B13" s="23" t="s">
        <v>16</v>
      </c>
      <c r="C13" s="4">
        <v>7993135</v>
      </c>
      <c r="D13" s="4">
        <v>4853184</v>
      </c>
      <c r="E13" s="9">
        <v>2279605</v>
      </c>
      <c r="F13" s="9">
        <v>104997</v>
      </c>
      <c r="G13" s="9">
        <v>1209924</v>
      </c>
    </row>
    <row r="14" spans="2:8" s="21" customFormat="1">
      <c r="B14" s="23" t="s">
        <v>17</v>
      </c>
      <c r="C14" s="4">
        <v>7870953</v>
      </c>
      <c r="D14" s="4">
        <v>7098983</v>
      </c>
      <c r="E14" s="9">
        <v>2189612</v>
      </c>
      <c r="F14" s="9">
        <v>95635</v>
      </c>
      <c r="G14" s="9">
        <v>968321</v>
      </c>
    </row>
    <row r="15" spans="2:8" s="21" customFormat="1">
      <c r="B15" s="23" t="s">
        <v>18</v>
      </c>
      <c r="C15" s="4">
        <v>6524704</v>
      </c>
      <c r="D15" s="4">
        <v>6297686</v>
      </c>
      <c r="E15" s="9">
        <v>2474205</v>
      </c>
      <c r="F15" s="9">
        <v>92227</v>
      </c>
      <c r="G15" s="9">
        <v>1357642</v>
      </c>
    </row>
    <row r="16" spans="2:8" s="21" customFormat="1">
      <c r="B16" s="23" t="s">
        <v>19</v>
      </c>
      <c r="C16" s="4">
        <v>4418246</v>
      </c>
      <c r="D16" s="4">
        <v>2606139</v>
      </c>
      <c r="E16" s="9">
        <v>2572937</v>
      </c>
      <c r="F16" s="9">
        <v>74742</v>
      </c>
      <c r="G16" s="9">
        <v>755257</v>
      </c>
    </row>
    <row r="17" spans="2:7" s="21" customFormat="1">
      <c r="B17" s="23" t="s">
        <v>20</v>
      </c>
      <c r="C17" s="4">
        <v>5415710</v>
      </c>
      <c r="D17" s="4">
        <v>5435843</v>
      </c>
      <c r="E17" s="9">
        <v>230976</v>
      </c>
      <c r="F17" s="9">
        <v>86568</v>
      </c>
      <c r="G17" s="9">
        <v>1350747</v>
      </c>
    </row>
    <row r="18" spans="2:7" s="21" customFormat="1">
      <c r="B18" s="23" t="s">
        <v>21</v>
      </c>
      <c r="C18" s="4">
        <v>3941598</v>
      </c>
      <c r="D18" s="4">
        <v>2718866</v>
      </c>
      <c r="E18" s="9">
        <v>645687</v>
      </c>
      <c r="F18" s="9">
        <v>33412</v>
      </c>
      <c r="G18" s="9">
        <v>437074</v>
      </c>
    </row>
    <row r="19" spans="2:7" s="21" customFormat="1">
      <c r="B19" s="23" t="s">
        <v>22</v>
      </c>
      <c r="C19" s="4">
        <v>3812458</v>
      </c>
      <c r="D19" s="4">
        <v>3448170</v>
      </c>
      <c r="E19" s="9">
        <v>377624</v>
      </c>
      <c r="F19" s="9">
        <v>52132</v>
      </c>
      <c r="G19" s="9">
        <v>827982</v>
      </c>
    </row>
    <row r="20" spans="2:7" s="21" customFormat="1">
      <c r="B20" s="23" t="s">
        <v>23</v>
      </c>
      <c r="C20" s="4">
        <v>3041199</v>
      </c>
      <c r="D20" s="4">
        <v>2779739</v>
      </c>
      <c r="E20" s="9">
        <v>410236</v>
      </c>
      <c r="F20" s="9">
        <v>56854</v>
      </c>
      <c r="G20" s="9">
        <v>584125</v>
      </c>
    </row>
    <row r="21" spans="2:7" s="21" customFormat="1">
      <c r="B21" s="23" t="s">
        <v>24</v>
      </c>
      <c r="C21" s="4">
        <v>3247493</v>
      </c>
      <c r="D21" s="4">
        <v>3161122</v>
      </c>
      <c r="E21" s="9">
        <v>252136</v>
      </c>
      <c r="F21" s="9">
        <v>51299</v>
      </c>
      <c r="G21" s="9">
        <v>1032280</v>
      </c>
    </row>
    <row r="22" spans="2:7" s="21" customFormat="1">
      <c r="B22" s="23" t="s">
        <v>25</v>
      </c>
      <c r="C22" s="4">
        <v>3079099</v>
      </c>
      <c r="D22" s="4">
        <v>3287516</v>
      </c>
      <c r="E22" s="9">
        <v>151657</v>
      </c>
      <c r="F22" s="9">
        <v>66385</v>
      </c>
      <c r="G22" s="9">
        <v>1323775</v>
      </c>
    </row>
    <row r="23" spans="2:7" s="21" customFormat="1">
      <c r="B23" s="23" t="s">
        <v>26</v>
      </c>
      <c r="C23" s="4">
        <v>1861791</v>
      </c>
      <c r="D23" s="4">
        <v>2066759</v>
      </c>
      <c r="E23" s="9">
        <v>359149</v>
      </c>
      <c r="F23" s="9">
        <v>35403</v>
      </c>
      <c r="G23" s="9">
        <v>542896</v>
      </c>
    </row>
    <row r="24" spans="2:7" s="21" customFormat="1">
      <c r="B24" s="23" t="s">
        <v>27</v>
      </c>
      <c r="C24" s="4">
        <v>1999848</v>
      </c>
      <c r="D24" s="4">
        <v>1945310</v>
      </c>
      <c r="E24" s="9">
        <v>158080</v>
      </c>
      <c r="F24" s="9">
        <v>47376</v>
      </c>
      <c r="G24" s="9">
        <v>496013</v>
      </c>
    </row>
    <row r="25" spans="2:7" s="21" customFormat="1">
      <c r="B25" s="23" t="s">
        <v>28</v>
      </c>
      <c r="C25" s="4">
        <v>1466799</v>
      </c>
      <c r="D25" s="4">
        <v>1438527</v>
      </c>
      <c r="E25" s="9">
        <v>338719</v>
      </c>
      <c r="F25" s="9">
        <v>31762</v>
      </c>
      <c r="G25" s="9">
        <v>340458</v>
      </c>
    </row>
    <row r="26" spans="2:7" s="21" customFormat="1">
      <c r="B26" s="23" t="s">
        <v>29</v>
      </c>
      <c r="C26" s="4">
        <v>1576836</v>
      </c>
      <c r="D26" s="4">
        <v>1559944</v>
      </c>
      <c r="E26" s="9">
        <v>159527</v>
      </c>
      <c r="F26" s="9">
        <v>36673</v>
      </c>
      <c r="G26" s="9">
        <v>787423</v>
      </c>
    </row>
    <row r="27" spans="2:7" s="21" customFormat="1">
      <c r="B27" s="23" t="s">
        <v>30</v>
      </c>
      <c r="C27" s="4">
        <v>1622090</v>
      </c>
      <c r="D27" s="4">
        <v>1566545</v>
      </c>
      <c r="E27" s="9">
        <v>83707</v>
      </c>
      <c r="F27" s="9">
        <v>57958</v>
      </c>
      <c r="G27" s="9">
        <v>954134</v>
      </c>
    </row>
    <row r="28" spans="2:7" s="21" customFormat="1">
      <c r="B28" s="23" t="s">
        <v>31</v>
      </c>
      <c r="C28" s="4">
        <v>1513884</v>
      </c>
      <c r="D28" s="4">
        <v>1579310</v>
      </c>
      <c r="E28" s="9">
        <v>118326</v>
      </c>
      <c r="F28" s="9">
        <v>52580</v>
      </c>
      <c r="G28" s="9">
        <v>853926</v>
      </c>
    </row>
    <row r="29" spans="2:7" s="21" customFormat="1">
      <c r="B29" s="23" t="s">
        <v>32</v>
      </c>
      <c r="C29" s="4">
        <v>1273892</v>
      </c>
      <c r="D29" s="4">
        <v>2245823</v>
      </c>
      <c r="E29" s="9">
        <v>220832</v>
      </c>
      <c r="F29" s="9">
        <v>21043</v>
      </c>
      <c r="G29" s="9">
        <v>330956</v>
      </c>
    </row>
    <row r="30" spans="2:7" s="21" customFormat="1">
      <c r="B30" s="23" t="s">
        <v>33</v>
      </c>
      <c r="C30" s="4">
        <v>966687</v>
      </c>
      <c r="D30" s="4">
        <v>851932</v>
      </c>
      <c r="E30" s="9">
        <v>143208</v>
      </c>
      <c r="F30" s="9">
        <v>18226</v>
      </c>
      <c r="G30" s="9">
        <v>193582</v>
      </c>
    </row>
    <row r="31" spans="2:7" s="21" customFormat="1">
      <c r="B31" s="23" t="s">
        <v>34</v>
      </c>
      <c r="C31" s="4">
        <v>978022</v>
      </c>
      <c r="D31" s="4">
        <v>900349</v>
      </c>
      <c r="E31" s="9">
        <v>115001</v>
      </c>
      <c r="F31" s="9">
        <v>15275</v>
      </c>
      <c r="G31" s="9">
        <v>252825</v>
      </c>
    </row>
    <row r="32" spans="2:7" s="21" customFormat="1">
      <c r="B32" s="23" t="s">
        <v>35</v>
      </c>
      <c r="C32" s="4">
        <v>693389</v>
      </c>
      <c r="D32" s="4">
        <v>469085</v>
      </c>
      <c r="E32" s="9">
        <v>136330</v>
      </c>
      <c r="F32" s="9">
        <v>14357</v>
      </c>
      <c r="G32" s="9">
        <v>225569</v>
      </c>
    </row>
    <row r="33" spans="2:8" s="21" customFormat="1">
      <c r="B33" s="23" t="s">
        <v>36</v>
      </c>
      <c r="C33" s="4">
        <v>823116</v>
      </c>
      <c r="D33" s="4">
        <v>775305</v>
      </c>
      <c r="E33" s="9">
        <v>64238</v>
      </c>
      <c r="F33" s="9">
        <v>21620</v>
      </c>
      <c r="G33" s="9">
        <v>381429</v>
      </c>
    </row>
    <row r="34" spans="2:8" s="21" customFormat="1">
      <c r="B34" s="23" t="s">
        <v>37</v>
      </c>
      <c r="C34" s="4">
        <v>736055</v>
      </c>
      <c r="D34" s="4">
        <v>674417</v>
      </c>
      <c r="E34" s="9">
        <v>93787</v>
      </c>
      <c r="F34" s="9">
        <v>16445</v>
      </c>
      <c r="G34" s="9">
        <v>415080</v>
      </c>
    </row>
    <row r="35" spans="2:8" s="21" customFormat="1">
      <c r="B35" s="23" t="s">
        <v>38</v>
      </c>
      <c r="C35" s="4">
        <v>598555</v>
      </c>
      <c r="D35" s="4">
        <v>610947</v>
      </c>
      <c r="E35" s="9">
        <v>140560</v>
      </c>
      <c r="F35" s="9">
        <v>19714</v>
      </c>
      <c r="G35" s="9">
        <v>261851</v>
      </c>
    </row>
    <row r="36" spans="2:8" s="21" customFormat="1">
      <c r="B36" s="23" t="s">
        <v>39</v>
      </c>
      <c r="C36" s="4">
        <v>463293</v>
      </c>
      <c r="D36" s="4">
        <v>399985</v>
      </c>
      <c r="E36" s="9">
        <v>56864</v>
      </c>
      <c r="F36" s="9">
        <v>7604</v>
      </c>
      <c r="G36" s="9">
        <v>90519</v>
      </c>
    </row>
    <row r="37" spans="2:8" s="21" customFormat="1">
      <c r="B37" s="23" t="s">
        <v>40</v>
      </c>
      <c r="C37" s="4">
        <v>334951</v>
      </c>
      <c r="D37" s="4">
        <v>441100</v>
      </c>
      <c r="E37" s="9">
        <v>38126</v>
      </c>
      <c r="F37" s="9">
        <v>13892</v>
      </c>
      <c r="G37" s="9">
        <v>385455</v>
      </c>
    </row>
    <row r="38" spans="2:8" s="21" customFormat="1">
      <c r="B38" s="23" t="s">
        <v>41</v>
      </c>
      <c r="C38" s="4">
        <v>308842</v>
      </c>
      <c r="D38" s="4">
        <v>312232</v>
      </c>
      <c r="E38" s="9">
        <v>40949</v>
      </c>
      <c r="F38" s="9">
        <v>8012</v>
      </c>
      <c r="G38" s="9">
        <v>130454</v>
      </c>
    </row>
    <row r="39" spans="2:8" s="21" customFormat="1">
      <c r="B39" s="23" t="s">
        <v>42</v>
      </c>
      <c r="C39" s="4">
        <v>125760</v>
      </c>
      <c r="D39" s="4">
        <v>106606</v>
      </c>
      <c r="E39" s="9">
        <v>12585</v>
      </c>
      <c r="F39" s="9">
        <v>5166</v>
      </c>
      <c r="G39" s="9">
        <v>57545</v>
      </c>
    </row>
    <row r="40" spans="2:8" s="21" customFormat="1">
      <c r="B40" s="23" t="s">
        <v>43</v>
      </c>
      <c r="C40" s="4">
        <v>86294</v>
      </c>
      <c r="D40" s="4">
        <v>82816</v>
      </c>
      <c r="E40" s="9">
        <v>22759</v>
      </c>
      <c r="F40" s="9">
        <v>3023</v>
      </c>
      <c r="G40" s="9">
        <v>48227</v>
      </c>
    </row>
    <row r="41" spans="2:8" s="21" customFormat="1">
      <c r="B41" s="22" t="s">
        <v>44</v>
      </c>
      <c r="C41" s="11">
        <v>78468</v>
      </c>
      <c r="D41" s="11">
        <v>73060</v>
      </c>
      <c r="E41" s="12">
        <v>13884</v>
      </c>
      <c r="F41" s="12">
        <v>1938</v>
      </c>
      <c r="G41" s="12">
        <v>12957</v>
      </c>
      <c r="H41" s="24"/>
    </row>
    <row r="42" spans="2:8" s="21" customFormat="1">
      <c r="B42" s="14" t="s">
        <v>45</v>
      </c>
      <c r="C42" s="19">
        <v>436446887</v>
      </c>
      <c r="D42" s="19">
        <v>341717715</v>
      </c>
      <c r="E42" s="9">
        <v>68237635</v>
      </c>
      <c r="F42" s="9">
        <v>4630093</v>
      </c>
      <c r="G42" s="9">
        <v>63783007</v>
      </c>
    </row>
  </sheetData>
  <pageMargins left="0.7" right="0.7" top="0.75" bottom="0.75" header="0.3" footer="0.3"/>
  <pageSetup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E43"/>
  <sheetViews>
    <sheetView showGridLines="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5"/>
  <cols>
    <col min="1" max="1" width="46.7109375" bestFit="1" customWidth="1"/>
    <col min="2" max="4" width="15.7109375" style="2" customWidth="1"/>
    <col min="5" max="5" width="15.7109375" style="20" customWidth="1"/>
  </cols>
  <sheetData>
    <row r="1" spans="1:5">
      <c r="A1" s="7"/>
      <c r="B1" s="8">
        <v>2014</v>
      </c>
      <c r="C1" s="8">
        <v>2015</v>
      </c>
      <c r="D1" s="8">
        <v>2016</v>
      </c>
      <c r="E1" s="17">
        <v>2017</v>
      </c>
    </row>
    <row r="2" spans="1:5">
      <c r="A2" s="5" t="s">
        <v>0</v>
      </c>
      <c r="B2" s="6" t="s">
        <v>1</v>
      </c>
      <c r="C2" s="6" t="s">
        <v>1</v>
      </c>
      <c r="D2" s="6" t="s">
        <v>1</v>
      </c>
      <c r="E2" s="18" t="s">
        <v>1</v>
      </c>
    </row>
    <row r="3" spans="1:5">
      <c r="A3" s="1" t="s">
        <v>6</v>
      </c>
      <c r="B3" s="4">
        <v>92931305</v>
      </c>
      <c r="C3" s="4">
        <v>98338947</v>
      </c>
      <c r="D3" s="4">
        <v>97752509</v>
      </c>
      <c r="E3" s="4">
        <v>97346416</v>
      </c>
    </row>
    <row r="4" spans="1:5">
      <c r="A4" s="1" t="s">
        <v>7</v>
      </c>
      <c r="B4" s="4">
        <v>76305160</v>
      </c>
      <c r="C4" s="4">
        <v>81081664</v>
      </c>
      <c r="D4" s="4">
        <v>80942196</v>
      </c>
      <c r="E4" s="4">
        <v>79576770</v>
      </c>
    </row>
    <row r="5" spans="1:5">
      <c r="A5" s="1" t="s">
        <v>8</v>
      </c>
      <c r="B5" s="4">
        <v>51354486</v>
      </c>
      <c r="C5" s="4">
        <v>51325520</v>
      </c>
      <c r="D5" s="4">
        <v>52232279</v>
      </c>
      <c r="E5" s="4">
        <v>54325038</v>
      </c>
    </row>
    <row r="6" spans="1:5">
      <c r="A6" s="1" t="s">
        <v>9</v>
      </c>
      <c r="B6" s="4">
        <v>46582739</v>
      </c>
      <c r="C6" s="4">
        <v>45403941</v>
      </c>
      <c r="D6" s="4">
        <v>44524451</v>
      </c>
      <c r="E6" s="4">
        <v>43963781</v>
      </c>
    </row>
    <row r="7" spans="1:5">
      <c r="A7" s="1" t="s">
        <v>10</v>
      </c>
      <c r="B7" s="4">
        <v>28635021</v>
      </c>
      <c r="C7" s="4">
        <v>30026391</v>
      </c>
      <c r="D7" s="4">
        <v>29290801</v>
      </c>
      <c r="E7" s="4">
        <v>26605187</v>
      </c>
    </row>
    <row r="8" spans="1:5">
      <c r="A8" s="1" t="s">
        <v>11</v>
      </c>
      <c r="B8" s="4">
        <v>15886104</v>
      </c>
      <c r="C8" s="4">
        <v>17141137</v>
      </c>
      <c r="D8" s="4">
        <v>16523776</v>
      </c>
      <c r="E8" s="4">
        <v>17238355</v>
      </c>
    </row>
    <row r="9" spans="1:5">
      <c r="A9" s="1" t="s">
        <v>12</v>
      </c>
      <c r="B9" s="4">
        <v>11230415</v>
      </c>
      <c r="C9" s="4">
        <v>14345381</v>
      </c>
      <c r="D9" s="4">
        <v>13226538</v>
      </c>
      <c r="E9" s="4">
        <v>16303813</v>
      </c>
    </row>
    <row r="10" spans="1:5">
      <c r="A10" s="1" t="s">
        <v>13</v>
      </c>
      <c r="B10" s="4">
        <v>12934394</v>
      </c>
      <c r="C10" s="4">
        <v>14986182</v>
      </c>
      <c r="D10" s="4">
        <v>15772922</v>
      </c>
      <c r="E10" s="4">
        <v>17111372</v>
      </c>
    </row>
    <row r="11" spans="1:5">
      <c r="A11" s="1" t="s">
        <v>14</v>
      </c>
      <c r="B11" s="4">
        <v>5562805</v>
      </c>
      <c r="C11" s="4">
        <v>6108274</v>
      </c>
      <c r="D11" s="4">
        <v>6865888</v>
      </c>
      <c r="E11" s="4">
        <v>8104829</v>
      </c>
    </row>
    <row r="12" spans="1:5">
      <c r="A12" s="1" t="s">
        <v>15</v>
      </c>
      <c r="B12" s="4">
        <v>9087147</v>
      </c>
      <c r="C12" s="4">
        <v>9540844</v>
      </c>
      <c r="D12" s="4">
        <v>9018028</v>
      </c>
      <c r="E12" s="4">
        <v>9018159</v>
      </c>
    </row>
    <row r="13" spans="1:5">
      <c r="A13" s="1" t="s">
        <v>16</v>
      </c>
      <c r="B13" s="4">
        <v>6782941</v>
      </c>
      <c r="C13" s="4">
        <v>7409701</v>
      </c>
      <c r="D13" s="4">
        <v>7289494</v>
      </c>
      <c r="E13" s="4">
        <v>7993135</v>
      </c>
    </row>
    <row r="14" spans="1:5">
      <c r="A14" s="1" t="s">
        <v>17</v>
      </c>
      <c r="B14" s="4">
        <v>7532641</v>
      </c>
      <c r="C14" s="4">
        <v>7188657</v>
      </c>
      <c r="D14" s="4">
        <v>7205873</v>
      </c>
      <c r="E14" s="4">
        <v>7870953</v>
      </c>
    </row>
    <row r="15" spans="1:5">
      <c r="A15" s="1" t="s">
        <v>18</v>
      </c>
      <c r="B15" s="4">
        <v>6587322</v>
      </c>
      <c r="C15" s="4">
        <v>6669861</v>
      </c>
      <c r="D15" s="4">
        <v>6291377</v>
      </c>
      <c r="E15" s="4">
        <v>6524704</v>
      </c>
    </row>
    <row r="16" spans="1:5">
      <c r="A16" s="1" t="s">
        <v>19</v>
      </c>
      <c r="B16" s="4">
        <v>3899782</v>
      </c>
      <c r="C16" s="4">
        <v>4182999</v>
      </c>
      <c r="D16" s="4">
        <v>4382755</v>
      </c>
      <c r="E16" s="4">
        <v>4418246</v>
      </c>
    </row>
    <row r="17" spans="1:5">
      <c r="A17" s="1" t="s">
        <v>20</v>
      </c>
      <c r="B17" s="4">
        <v>5125895</v>
      </c>
      <c r="C17" s="4">
        <v>5277247</v>
      </c>
      <c r="D17" s="4">
        <v>5119938</v>
      </c>
      <c r="E17" s="4">
        <v>5415710</v>
      </c>
    </row>
    <row r="18" spans="1:5">
      <c r="A18" s="1" t="s">
        <v>21</v>
      </c>
      <c r="B18" s="4">
        <v>2919668</v>
      </c>
      <c r="C18" s="4">
        <v>3498600</v>
      </c>
      <c r="D18" s="4">
        <v>3798321</v>
      </c>
      <c r="E18" s="4">
        <v>3941598</v>
      </c>
    </row>
    <row r="19" spans="1:5">
      <c r="A19" s="1" t="s">
        <v>22</v>
      </c>
      <c r="B19" s="4">
        <v>3860676</v>
      </c>
      <c r="C19" s="4">
        <v>4265339</v>
      </c>
      <c r="D19" s="4">
        <v>3586993</v>
      </c>
      <c r="E19" s="4">
        <v>3812458</v>
      </c>
    </row>
    <row r="20" spans="1:5">
      <c r="A20" s="1" t="s">
        <v>23</v>
      </c>
      <c r="B20" s="4">
        <v>2752127</v>
      </c>
      <c r="C20" s="4">
        <v>3000522</v>
      </c>
      <c r="D20" s="4">
        <v>3009174</v>
      </c>
      <c r="E20" s="4">
        <v>3041199</v>
      </c>
    </row>
    <row r="21" spans="1:5">
      <c r="A21" s="1" t="s">
        <v>24</v>
      </c>
      <c r="B21" s="4">
        <v>3540022</v>
      </c>
      <c r="C21" s="4">
        <v>3695725</v>
      </c>
      <c r="D21" s="4">
        <v>2566947</v>
      </c>
      <c r="E21" s="4">
        <v>3247493</v>
      </c>
    </row>
    <row r="22" spans="1:5">
      <c r="A22" s="1" t="s">
        <v>25</v>
      </c>
      <c r="B22" s="4">
        <v>2796398</v>
      </c>
      <c r="C22" s="4">
        <v>3721752</v>
      </c>
      <c r="D22" s="4">
        <v>2813880</v>
      </c>
      <c r="E22" s="4">
        <v>3079099</v>
      </c>
    </row>
    <row r="23" spans="1:5">
      <c r="A23" s="1" t="s">
        <v>26</v>
      </c>
      <c r="B23" s="4">
        <v>1563248</v>
      </c>
      <c r="C23" s="4">
        <v>1680193</v>
      </c>
      <c r="D23" s="4">
        <v>1830783</v>
      </c>
      <c r="E23" s="4">
        <v>1861791</v>
      </c>
    </row>
    <row r="24" spans="1:5">
      <c r="A24" s="1" t="s">
        <v>27</v>
      </c>
      <c r="B24" s="4">
        <v>1760110</v>
      </c>
      <c r="C24" s="4">
        <v>1822649</v>
      </c>
      <c r="D24" s="4">
        <v>1844147</v>
      </c>
      <c r="E24" s="4">
        <v>1999848</v>
      </c>
    </row>
    <row r="25" spans="1:5">
      <c r="A25" s="1" t="s">
        <v>28</v>
      </c>
      <c r="B25" s="4">
        <v>1318762</v>
      </c>
      <c r="C25" s="4">
        <v>1349325</v>
      </c>
      <c r="D25" s="4">
        <v>1476243</v>
      </c>
      <c r="E25" s="4">
        <v>1466799</v>
      </c>
    </row>
    <row r="26" spans="1:5">
      <c r="A26" s="1" t="s">
        <v>29</v>
      </c>
      <c r="B26" s="4">
        <v>1691991</v>
      </c>
      <c r="C26" s="4">
        <v>1593251</v>
      </c>
      <c r="D26" s="4">
        <v>1594905</v>
      </c>
      <c r="E26" s="4">
        <v>1576836</v>
      </c>
    </row>
    <row r="27" spans="1:5">
      <c r="A27" s="1" t="s">
        <v>30</v>
      </c>
      <c r="B27" s="4">
        <v>1683083</v>
      </c>
      <c r="C27" s="4">
        <v>1731687</v>
      </c>
      <c r="D27" s="4">
        <v>1546997</v>
      </c>
      <c r="E27" s="4">
        <v>1622090</v>
      </c>
    </row>
    <row r="28" spans="1:5">
      <c r="A28" s="1" t="s">
        <v>31</v>
      </c>
      <c r="B28" s="4">
        <v>1459262</v>
      </c>
      <c r="C28" s="4">
        <v>952133</v>
      </c>
      <c r="D28" s="4">
        <v>1452732</v>
      </c>
      <c r="E28" s="4">
        <v>1513884</v>
      </c>
    </row>
    <row r="29" spans="1:5">
      <c r="A29" s="1" t="s">
        <v>32</v>
      </c>
      <c r="B29" s="4">
        <v>506095</v>
      </c>
      <c r="C29" s="4">
        <v>620667</v>
      </c>
      <c r="D29" s="4">
        <v>1159708</v>
      </c>
      <c r="E29" s="4">
        <v>1273892</v>
      </c>
    </row>
    <row r="30" spans="1:5">
      <c r="A30" s="1" t="s">
        <v>33</v>
      </c>
      <c r="B30" s="4">
        <v>913297</v>
      </c>
      <c r="C30" s="4">
        <v>892181</v>
      </c>
      <c r="D30" s="4">
        <v>1016782</v>
      </c>
      <c r="E30" s="4">
        <v>966687</v>
      </c>
    </row>
    <row r="31" spans="1:5">
      <c r="A31" s="1" t="s">
        <v>34</v>
      </c>
      <c r="B31" s="4">
        <v>615815</v>
      </c>
      <c r="C31" s="4">
        <v>893275</v>
      </c>
      <c r="D31" s="4">
        <v>960983</v>
      </c>
      <c r="E31" s="4">
        <v>978022</v>
      </c>
    </row>
    <row r="32" spans="1:5">
      <c r="A32" s="1" t="s">
        <v>35</v>
      </c>
      <c r="B32" s="4">
        <v>644992</v>
      </c>
      <c r="C32" s="4">
        <v>625808</v>
      </c>
      <c r="D32" s="4">
        <v>632643</v>
      </c>
      <c r="E32" s="4">
        <v>693389</v>
      </c>
    </row>
    <row r="33" spans="1:5">
      <c r="A33" s="1" t="s">
        <v>36</v>
      </c>
      <c r="B33" s="4">
        <v>695038</v>
      </c>
      <c r="C33" s="4">
        <v>742722</v>
      </c>
      <c r="D33" s="4">
        <v>783785</v>
      </c>
      <c r="E33" s="4">
        <v>823116</v>
      </c>
    </row>
    <row r="34" spans="1:5">
      <c r="A34" s="1" t="s">
        <v>37</v>
      </c>
      <c r="B34" s="4">
        <v>623968</v>
      </c>
      <c r="C34" s="4">
        <v>641546</v>
      </c>
      <c r="D34" s="4">
        <v>666778</v>
      </c>
      <c r="E34" s="4">
        <v>736055</v>
      </c>
    </row>
    <row r="35" spans="1:5">
      <c r="A35" s="1" t="s">
        <v>38</v>
      </c>
      <c r="B35" s="4">
        <v>454069</v>
      </c>
      <c r="C35" s="4">
        <v>571427</v>
      </c>
      <c r="D35" s="4">
        <v>549184</v>
      </c>
      <c r="E35" s="4">
        <v>598555</v>
      </c>
    </row>
    <row r="36" spans="1:5">
      <c r="A36" s="1" t="s">
        <v>39</v>
      </c>
      <c r="B36" s="4">
        <v>474236</v>
      </c>
      <c r="C36" s="4">
        <v>392269</v>
      </c>
      <c r="D36" s="4">
        <v>366709</v>
      </c>
      <c r="E36" s="4">
        <v>463293</v>
      </c>
    </row>
    <row r="37" spans="1:5">
      <c r="A37" s="1" t="s">
        <v>40</v>
      </c>
      <c r="B37" s="4">
        <v>395432</v>
      </c>
      <c r="C37" s="4">
        <v>383335</v>
      </c>
      <c r="D37" s="4">
        <v>348917</v>
      </c>
      <c r="E37" s="4">
        <v>334951</v>
      </c>
    </row>
    <row r="38" spans="1:5">
      <c r="A38" s="1" t="s">
        <v>41</v>
      </c>
      <c r="B38" s="4">
        <v>280248</v>
      </c>
      <c r="C38" s="4">
        <v>303654</v>
      </c>
      <c r="D38" s="4">
        <v>329146</v>
      </c>
      <c r="E38" s="4">
        <v>308842</v>
      </c>
    </row>
    <row r="39" spans="1:5">
      <c r="A39" s="1" t="s">
        <v>42</v>
      </c>
      <c r="B39" s="4">
        <v>122771</v>
      </c>
      <c r="C39" s="4">
        <v>131712</v>
      </c>
      <c r="D39" s="4">
        <v>132169</v>
      </c>
      <c r="E39" s="4">
        <v>125760</v>
      </c>
    </row>
    <row r="40" spans="1:5">
      <c r="A40" s="1" t="s">
        <v>43</v>
      </c>
      <c r="B40" s="4">
        <v>78999</v>
      </c>
      <c r="C40" s="4">
        <v>90753</v>
      </c>
      <c r="D40" s="4">
        <v>84690</v>
      </c>
      <c r="E40" s="4">
        <v>86294</v>
      </c>
    </row>
    <row r="41" spans="1:5">
      <c r="A41" s="5" t="s">
        <v>44</v>
      </c>
      <c r="B41" s="11">
        <v>74138</v>
      </c>
      <c r="C41" s="11">
        <v>95150</v>
      </c>
      <c r="D41" s="11">
        <v>77710</v>
      </c>
      <c r="E41" s="11">
        <v>78468</v>
      </c>
    </row>
    <row r="42" spans="1:5">
      <c r="A42" s="14" t="s">
        <v>45</v>
      </c>
      <c r="B42" s="15">
        <v>411662602</v>
      </c>
      <c r="C42" s="15">
        <v>432722421</v>
      </c>
      <c r="D42" s="15">
        <v>429069151</v>
      </c>
      <c r="E42" s="19">
        <v>436446887</v>
      </c>
    </row>
    <row r="43" spans="1:5">
      <c r="C43" s="15"/>
      <c r="D43" s="15"/>
    </row>
  </sheetData>
  <pageMargins left="0.25" right="0.25" top="0.75" bottom="0.75" header="0.3" footer="0.3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E43"/>
  <sheetViews>
    <sheetView showGridLines="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5"/>
  <cols>
    <col min="1" max="1" width="46.7109375" style="7" bestFit="1" customWidth="1"/>
    <col min="2" max="3" width="15.7109375" style="20" customWidth="1"/>
    <col min="4" max="4" width="15.7109375" style="2" customWidth="1"/>
    <col min="5" max="5" width="15.7109375" style="20" customWidth="1"/>
  </cols>
  <sheetData>
    <row r="1" spans="1:5">
      <c r="B1" s="17">
        <v>2014</v>
      </c>
      <c r="C1" s="17">
        <v>2015</v>
      </c>
      <c r="D1" s="8">
        <v>2016</v>
      </c>
      <c r="E1" s="17">
        <v>2017</v>
      </c>
    </row>
    <row r="2" spans="1:5">
      <c r="A2" s="5" t="s">
        <v>0</v>
      </c>
      <c r="B2" s="26" t="s">
        <v>5</v>
      </c>
      <c r="C2" s="26" t="s">
        <v>5</v>
      </c>
      <c r="D2" s="27" t="s">
        <v>5</v>
      </c>
      <c r="E2" s="26" t="s">
        <v>5</v>
      </c>
    </row>
    <row r="3" spans="1:5">
      <c r="A3" s="1" t="s">
        <v>6</v>
      </c>
      <c r="B3" s="4">
        <v>74667407</v>
      </c>
      <c r="C3" s="4">
        <v>77322582</v>
      </c>
      <c r="D3" s="4">
        <v>79115678</v>
      </c>
      <c r="E3" s="4">
        <v>79565586</v>
      </c>
    </row>
    <row r="4" spans="1:5">
      <c r="A4" s="1" t="s">
        <v>7</v>
      </c>
      <c r="B4" s="4">
        <v>61540992</v>
      </c>
      <c r="C4" s="4">
        <v>69074120</v>
      </c>
      <c r="D4" s="4">
        <v>69646552</v>
      </c>
      <c r="E4" s="4">
        <v>69477899</v>
      </c>
    </row>
    <row r="5" spans="1:5">
      <c r="A5" s="1" t="s">
        <v>8</v>
      </c>
      <c r="B5" s="25">
        <v>28438886</v>
      </c>
      <c r="C5" s="4">
        <v>28734712</v>
      </c>
      <c r="D5" s="4">
        <v>30335543</v>
      </c>
      <c r="E5" s="4">
        <v>31334223</v>
      </c>
    </row>
    <row r="6" spans="1:5">
      <c r="A6" s="1" t="s">
        <v>9</v>
      </c>
      <c r="B6" s="4">
        <v>29442663</v>
      </c>
      <c r="C6" s="4">
        <v>28615002</v>
      </c>
      <c r="D6" s="4">
        <v>35472447</v>
      </c>
      <c r="E6" s="4">
        <v>36707955</v>
      </c>
    </row>
    <row r="7" spans="1:5">
      <c r="A7" s="1" t="s">
        <v>10</v>
      </c>
      <c r="B7" s="4">
        <v>16960070</v>
      </c>
      <c r="C7" s="4">
        <v>19393808</v>
      </c>
      <c r="D7" s="4">
        <v>20530660</v>
      </c>
      <c r="E7" s="4">
        <v>18581956</v>
      </c>
    </row>
    <row r="8" spans="1:5">
      <c r="A8" s="1" t="s">
        <v>11</v>
      </c>
      <c r="B8" s="4">
        <v>11186832</v>
      </c>
      <c r="C8" s="4">
        <v>12587293</v>
      </c>
      <c r="D8" s="4">
        <v>13175455</v>
      </c>
      <c r="E8" s="4">
        <v>14012708</v>
      </c>
    </row>
    <row r="9" spans="1:5">
      <c r="A9" s="1" t="s">
        <v>12</v>
      </c>
      <c r="B9" s="4">
        <v>8770584</v>
      </c>
      <c r="C9" s="4">
        <v>11527825</v>
      </c>
      <c r="D9" s="4">
        <v>9605300</v>
      </c>
      <c r="E9" s="4">
        <v>12162760</v>
      </c>
    </row>
    <row r="10" spans="1:5">
      <c r="A10" s="1" t="s">
        <v>13</v>
      </c>
      <c r="B10" s="4">
        <v>4956171</v>
      </c>
      <c r="C10" s="4">
        <v>6353871</v>
      </c>
      <c r="D10" s="4">
        <v>7997317</v>
      </c>
      <c r="E10" s="4">
        <v>8189923</v>
      </c>
    </row>
    <row r="11" spans="1:5">
      <c r="A11" s="1" t="s">
        <v>14</v>
      </c>
      <c r="B11" s="4">
        <v>5356019</v>
      </c>
      <c r="C11" s="4">
        <v>5913636</v>
      </c>
      <c r="D11" s="4">
        <v>4020666</v>
      </c>
      <c r="E11" s="4">
        <v>5156535</v>
      </c>
    </row>
    <row r="12" spans="1:5">
      <c r="A12" s="1" t="s">
        <v>15</v>
      </c>
      <c r="B12" s="4">
        <v>6744059</v>
      </c>
      <c r="C12" s="4">
        <v>7278023</v>
      </c>
      <c r="D12" s="4">
        <v>6763530</v>
      </c>
      <c r="E12" s="4">
        <v>6740870</v>
      </c>
    </row>
    <row r="13" spans="1:5">
      <c r="A13" s="1" t="s">
        <v>16</v>
      </c>
      <c r="B13" s="4">
        <v>5597548</v>
      </c>
      <c r="C13" s="4">
        <v>6317833</v>
      </c>
      <c r="D13" s="4">
        <v>5108009</v>
      </c>
      <c r="E13" s="4">
        <v>4853184</v>
      </c>
    </row>
    <row r="14" spans="1:5">
      <c r="A14" s="1" t="s">
        <v>17</v>
      </c>
      <c r="B14" s="4">
        <v>6625758</v>
      </c>
      <c r="C14" s="4">
        <v>6533279</v>
      </c>
      <c r="D14" s="4">
        <v>6302218</v>
      </c>
      <c r="E14" s="4">
        <v>7098983</v>
      </c>
    </row>
    <row r="15" spans="1:5">
      <c r="A15" s="1" t="s">
        <v>18</v>
      </c>
      <c r="B15" s="4">
        <v>5804293</v>
      </c>
      <c r="C15" s="4">
        <v>5906042</v>
      </c>
      <c r="D15" s="4">
        <v>6053194</v>
      </c>
      <c r="E15" s="4">
        <v>6297686</v>
      </c>
    </row>
    <row r="16" spans="1:5">
      <c r="A16" s="1" t="s">
        <v>19</v>
      </c>
      <c r="B16" s="4">
        <v>2049541</v>
      </c>
      <c r="C16" s="4">
        <v>2264949</v>
      </c>
      <c r="D16" s="4">
        <v>2566006</v>
      </c>
      <c r="E16" s="4">
        <v>2606139</v>
      </c>
    </row>
    <row r="17" spans="1:5">
      <c r="A17" s="1" t="s">
        <v>20</v>
      </c>
      <c r="B17" s="4">
        <v>4621688</v>
      </c>
      <c r="C17" s="4">
        <v>4772547</v>
      </c>
      <c r="D17" s="4">
        <v>4874879</v>
      </c>
      <c r="E17" s="4">
        <v>5435843</v>
      </c>
    </row>
    <row r="18" spans="1:5">
      <c r="A18" s="1" t="s">
        <v>21</v>
      </c>
      <c r="B18" s="4">
        <v>2345489</v>
      </c>
      <c r="C18" s="4">
        <v>2913433</v>
      </c>
      <c r="D18" s="4">
        <v>2518889</v>
      </c>
      <c r="E18" s="4">
        <v>2718866</v>
      </c>
    </row>
    <row r="19" spans="1:5">
      <c r="A19" s="1" t="s">
        <v>22</v>
      </c>
      <c r="B19" s="4">
        <v>3436095</v>
      </c>
      <c r="C19" s="4">
        <v>3858878</v>
      </c>
      <c r="D19" s="4">
        <v>3203768</v>
      </c>
      <c r="E19" s="4">
        <v>3448170</v>
      </c>
    </row>
    <row r="20" spans="1:5">
      <c r="A20" s="1" t="s">
        <v>23</v>
      </c>
      <c r="B20" s="4">
        <v>2224753</v>
      </c>
      <c r="C20" s="4">
        <v>2506345</v>
      </c>
      <c r="D20" s="4">
        <v>2873442</v>
      </c>
      <c r="E20" s="4">
        <v>2779739</v>
      </c>
    </row>
    <row r="21" spans="1:5">
      <c r="A21" s="1" t="s">
        <v>24</v>
      </c>
      <c r="B21" s="4">
        <v>3449351</v>
      </c>
      <c r="C21" s="4">
        <v>3610092</v>
      </c>
      <c r="D21" s="4">
        <v>2592262</v>
      </c>
      <c r="E21" s="4">
        <v>3161122</v>
      </c>
    </row>
    <row r="22" spans="1:5">
      <c r="A22" s="1" t="s">
        <v>25</v>
      </c>
      <c r="B22" s="4">
        <v>2598585</v>
      </c>
      <c r="C22" s="4">
        <v>3457949</v>
      </c>
      <c r="D22" s="4">
        <v>2872512</v>
      </c>
      <c r="E22" s="4">
        <v>3287516</v>
      </c>
    </row>
    <row r="23" spans="1:5">
      <c r="A23" s="1" t="s">
        <v>26</v>
      </c>
      <c r="B23" s="4">
        <v>1220766</v>
      </c>
      <c r="C23" s="4">
        <v>1337711</v>
      </c>
      <c r="D23" s="4">
        <v>1468722</v>
      </c>
      <c r="E23" s="4">
        <v>2066759</v>
      </c>
    </row>
    <row r="24" spans="1:5">
      <c r="A24" s="1" t="s">
        <v>27</v>
      </c>
      <c r="B24" s="4">
        <v>1613368</v>
      </c>
      <c r="C24" s="4">
        <v>1694967</v>
      </c>
      <c r="D24" s="4">
        <v>1855860</v>
      </c>
      <c r="E24" s="4">
        <v>1945310</v>
      </c>
    </row>
    <row r="25" spans="1:5">
      <c r="A25" s="1" t="s">
        <v>28</v>
      </c>
      <c r="B25" s="4">
        <v>1295999</v>
      </c>
      <c r="C25" s="4">
        <v>1323095</v>
      </c>
      <c r="D25" s="4">
        <v>1378086</v>
      </c>
      <c r="E25" s="4">
        <v>1438527</v>
      </c>
    </row>
    <row r="26" spans="1:5">
      <c r="A26" s="1" t="s">
        <v>29</v>
      </c>
      <c r="B26" s="4">
        <v>1669064</v>
      </c>
      <c r="C26" s="4">
        <v>1571523</v>
      </c>
      <c r="D26" s="4">
        <v>1577753</v>
      </c>
      <c r="E26" s="4">
        <v>1559944</v>
      </c>
    </row>
    <row r="27" spans="1:5">
      <c r="A27" s="1" t="s">
        <v>30</v>
      </c>
      <c r="B27" s="4">
        <v>1634560</v>
      </c>
      <c r="C27" s="4">
        <v>1683164</v>
      </c>
      <c r="D27" s="4">
        <v>1479829</v>
      </c>
      <c r="E27" s="4">
        <v>1566545</v>
      </c>
    </row>
    <row r="28" spans="1:5">
      <c r="A28" s="1" t="s">
        <v>31</v>
      </c>
      <c r="B28" s="4">
        <v>1416041</v>
      </c>
      <c r="C28" s="4">
        <v>909278</v>
      </c>
      <c r="D28" s="4">
        <v>1571221</v>
      </c>
      <c r="E28" s="4">
        <v>1579310</v>
      </c>
    </row>
    <row r="29" spans="1:5">
      <c r="A29" s="1" t="s">
        <v>32</v>
      </c>
      <c r="B29" s="4">
        <v>477344</v>
      </c>
      <c r="C29" s="4">
        <v>564104</v>
      </c>
      <c r="D29" s="4">
        <v>2050602</v>
      </c>
      <c r="E29" s="4">
        <v>2245823</v>
      </c>
    </row>
    <row r="30" spans="1:5">
      <c r="A30" s="1" t="s">
        <v>33</v>
      </c>
      <c r="B30" s="4">
        <v>830347</v>
      </c>
      <c r="C30" s="4">
        <v>802035</v>
      </c>
      <c r="D30" s="4">
        <v>939840</v>
      </c>
      <c r="E30" s="4">
        <v>851932</v>
      </c>
    </row>
    <row r="31" spans="1:5">
      <c r="A31" s="1" t="s">
        <v>34</v>
      </c>
      <c r="B31" s="4">
        <v>565909</v>
      </c>
      <c r="C31" s="4">
        <v>832649</v>
      </c>
      <c r="D31" s="4">
        <v>885006</v>
      </c>
      <c r="E31" s="4">
        <v>900349</v>
      </c>
    </row>
    <row r="32" spans="1:5">
      <c r="A32" s="1" t="s">
        <v>35</v>
      </c>
      <c r="B32" s="4">
        <v>635925</v>
      </c>
      <c r="C32" s="4">
        <v>616717</v>
      </c>
      <c r="D32" s="4">
        <v>621889</v>
      </c>
      <c r="E32" s="4">
        <v>469085</v>
      </c>
    </row>
    <row r="33" spans="1:5">
      <c r="A33" s="1" t="s">
        <v>36</v>
      </c>
      <c r="B33" s="4">
        <v>645928</v>
      </c>
      <c r="C33" s="4">
        <v>692760</v>
      </c>
      <c r="D33" s="4">
        <v>806754</v>
      </c>
      <c r="E33" s="4">
        <v>775305</v>
      </c>
    </row>
    <row r="34" spans="1:5">
      <c r="A34" s="1" t="s">
        <v>37</v>
      </c>
      <c r="B34" s="4">
        <v>576933</v>
      </c>
      <c r="C34" s="4">
        <v>599094</v>
      </c>
      <c r="D34" s="4">
        <v>623433</v>
      </c>
      <c r="E34" s="4">
        <v>674417</v>
      </c>
    </row>
    <row r="35" spans="1:5">
      <c r="A35" s="1" t="s">
        <v>38</v>
      </c>
      <c r="B35" s="4">
        <v>380127</v>
      </c>
      <c r="C35" s="4">
        <v>497485</v>
      </c>
      <c r="D35" s="4">
        <v>522718</v>
      </c>
      <c r="E35" s="4">
        <v>610947</v>
      </c>
    </row>
    <row r="36" spans="1:5">
      <c r="A36" s="1" t="s">
        <v>39</v>
      </c>
      <c r="B36" s="4">
        <v>446822</v>
      </c>
      <c r="C36" s="4">
        <v>345133</v>
      </c>
      <c r="D36" s="4">
        <v>305728</v>
      </c>
      <c r="E36" s="4">
        <v>399985</v>
      </c>
    </row>
    <row r="37" spans="1:5">
      <c r="A37" s="1" t="s">
        <v>40</v>
      </c>
      <c r="B37" s="4">
        <v>373250</v>
      </c>
      <c r="C37" s="4">
        <v>361098</v>
      </c>
      <c r="D37" s="4">
        <v>452472</v>
      </c>
      <c r="E37" s="4">
        <v>441100</v>
      </c>
    </row>
    <row r="38" spans="1:5">
      <c r="A38" s="1" t="s">
        <v>41</v>
      </c>
      <c r="B38" s="4">
        <v>270355</v>
      </c>
      <c r="C38" s="4">
        <v>293761</v>
      </c>
      <c r="D38" s="4">
        <v>317795</v>
      </c>
      <c r="E38" s="4">
        <v>312232</v>
      </c>
    </row>
    <row r="39" spans="1:5">
      <c r="A39" s="1" t="s">
        <v>42</v>
      </c>
      <c r="B39" s="4">
        <v>105400</v>
      </c>
      <c r="C39" s="4">
        <v>110704</v>
      </c>
      <c r="D39" s="4">
        <v>111892</v>
      </c>
      <c r="E39" s="4">
        <v>106606</v>
      </c>
    </row>
    <row r="40" spans="1:5">
      <c r="A40" s="1" t="s">
        <v>43</v>
      </c>
      <c r="B40" s="4">
        <v>73932</v>
      </c>
      <c r="C40" s="4">
        <v>84717</v>
      </c>
      <c r="D40" s="4">
        <v>140922</v>
      </c>
      <c r="E40" s="4">
        <v>82816</v>
      </c>
    </row>
    <row r="41" spans="1:5">
      <c r="A41" s="5" t="s">
        <v>44</v>
      </c>
      <c r="B41" s="11">
        <v>68039</v>
      </c>
      <c r="C41" s="11">
        <v>87665</v>
      </c>
      <c r="D41" s="11">
        <v>71848</v>
      </c>
      <c r="E41" s="11">
        <v>73060</v>
      </c>
    </row>
    <row r="42" spans="1:5">
      <c r="A42" s="14" t="s">
        <v>45</v>
      </c>
      <c r="B42" s="19">
        <v>286780679</v>
      </c>
      <c r="C42" s="19">
        <v>309038205</v>
      </c>
      <c r="D42" s="15">
        <v>332810697</v>
      </c>
      <c r="E42" s="19">
        <v>341717715</v>
      </c>
    </row>
    <row r="43" spans="1:5">
      <c r="C43" s="19"/>
      <c r="D43" s="15"/>
    </row>
  </sheetData>
  <pageMargins left="0.25" right="0.25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E43"/>
  <sheetViews>
    <sheetView showGridLines="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5"/>
  <cols>
    <col min="1" max="1" width="46.7109375" style="7" bestFit="1" customWidth="1"/>
    <col min="2" max="3" width="15.7109375" style="2" customWidth="1"/>
    <col min="4" max="5" width="15.7109375" style="20" customWidth="1"/>
  </cols>
  <sheetData>
    <row r="1" spans="1:5">
      <c r="B1" s="8">
        <v>2014</v>
      </c>
      <c r="C1" s="8">
        <v>2015</v>
      </c>
      <c r="D1" s="17">
        <v>2016</v>
      </c>
      <c r="E1" s="17">
        <v>2017</v>
      </c>
    </row>
    <row r="2" spans="1:5">
      <c r="A2" s="5" t="s">
        <v>0</v>
      </c>
      <c r="B2" s="27" t="s">
        <v>2</v>
      </c>
      <c r="C2" s="27" t="s">
        <v>2</v>
      </c>
      <c r="D2" s="26" t="s">
        <v>2</v>
      </c>
      <c r="E2" s="26" t="s">
        <v>2</v>
      </c>
    </row>
    <row r="3" spans="1:5">
      <c r="A3" s="1" t="s">
        <v>6</v>
      </c>
      <c r="B3" s="9">
        <v>17336434</v>
      </c>
      <c r="C3" s="9">
        <v>16404742</v>
      </c>
      <c r="D3" s="9">
        <v>15209663</v>
      </c>
      <c r="E3" s="9">
        <v>14566903</v>
      </c>
    </row>
    <row r="4" spans="1:5">
      <c r="A4" s="1" t="s">
        <v>7</v>
      </c>
      <c r="B4" s="9">
        <v>10655021</v>
      </c>
      <c r="C4" s="9">
        <v>9764166</v>
      </c>
      <c r="D4" s="9">
        <v>8984286</v>
      </c>
      <c r="E4" s="9">
        <v>8631906</v>
      </c>
    </row>
    <row r="5" spans="1:5">
      <c r="A5" s="1" t="s">
        <v>8</v>
      </c>
      <c r="B5" s="9">
        <v>4431672</v>
      </c>
      <c r="C5" s="9">
        <v>4505063</v>
      </c>
      <c r="D5" s="9">
        <v>4352814</v>
      </c>
      <c r="E5" s="9">
        <v>4676123</v>
      </c>
    </row>
    <row r="6" spans="1:5">
      <c r="A6" s="1" t="s">
        <v>9</v>
      </c>
      <c r="B6" s="9">
        <v>8458326</v>
      </c>
      <c r="C6" s="9">
        <v>8694529</v>
      </c>
      <c r="D6" s="9">
        <v>9045057</v>
      </c>
      <c r="E6" s="9">
        <v>8692180</v>
      </c>
    </row>
    <row r="7" spans="1:5">
      <c r="A7" s="1" t="s">
        <v>10</v>
      </c>
      <c r="B7" s="9">
        <v>3174084</v>
      </c>
      <c r="C7" s="9">
        <v>3075038</v>
      </c>
      <c r="D7" s="9">
        <v>2805181</v>
      </c>
      <c r="E7" s="9">
        <v>2570623</v>
      </c>
    </row>
    <row r="8" spans="1:5">
      <c r="A8" s="1" t="s">
        <v>11</v>
      </c>
      <c r="B8" s="9">
        <v>4239141</v>
      </c>
      <c r="C8" s="9">
        <v>4269915</v>
      </c>
      <c r="D8" s="9">
        <v>4160094</v>
      </c>
      <c r="E8" s="9">
        <v>4001012</v>
      </c>
    </row>
    <row r="9" spans="1:5">
      <c r="A9" s="1" t="s">
        <v>12</v>
      </c>
      <c r="B9" s="9">
        <v>2942278</v>
      </c>
      <c r="C9" s="9">
        <v>2927851</v>
      </c>
      <c r="D9" s="9">
        <v>3215459</v>
      </c>
      <c r="E9" s="9">
        <v>3507219</v>
      </c>
    </row>
    <row r="10" spans="1:5">
      <c r="A10" s="1" t="s">
        <v>13</v>
      </c>
      <c r="B10" s="9">
        <v>1755128</v>
      </c>
      <c r="C10" s="9">
        <v>1769323</v>
      </c>
      <c r="D10" s="9">
        <v>1761650</v>
      </c>
      <c r="E10" s="9">
        <v>1744409</v>
      </c>
    </row>
    <row r="11" spans="1:5">
      <c r="A11" s="1" t="s">
        <v>14</v>
      </c>
      <c r="B11" s="9">
        <v>3685079</v>
      </c>
      <c r="C11" s="9">
        <v>3715955</v>
      </c>
      <c r="D11" s="9">
        <v>3513538</v>
      </c>
      <c r="E11" s="9">
        <v>3734989</v>
      </c>
    </row>
    <row r="12" spans="1:5">
      <c r="A12" s="1" t="s">
        <v>15</v>
      </c>
      <c r="B12" s="9">
        <v>2436543</v>
      </c>
      <c r="C12" s="9">
        <v>2382907</v>
      </c>
      <c r="D12" s="9">
        <v>2304792</v>
      </c>
      <c r="E12" s="9">
        <v>2210965</v>
      </c>
    </row>
    <row r="13" spans="1:5">
      <c r="A13" s="1" t="s">
        <v>16</v>
      </c>
      <c r="B13" s="9">
        <v>2512149</v>
      </c>
      <c r="C13" s="9">
        <v>2835689</v>
      </c>
      <c r="D13" s="9">
        <v>2091305</v>
      </c>
      <c r="E13" s="9">
        <v>2279605</v>
      </c>
    </row>
    <row r="14" spans="1:5">
      <c r="A14" s="1" t="s">
        <v>17</v>
      </c>
      <c r="B14" s="9">
        <v>2274863</v>
      </c>
      <c r="C14" s="9">
        <v>2424136</v>
      </c>
      <c r="D14" s="9">
        <v>2356730</v>
      </c>
      <c r="E14" s="9">
        <v>2189612</v>
      </c>
    </row>
    <row r="15" spans="1:5">
      <c r="A15" s="1" t="s">
        <v>18</v>
      </c>
      <c r="B15" s="9">
        <v>2488186</v>
      </c>
      <c r="C15" s="9">
        <v>2517115</v>
      </c>
      <c r="D15" s="9">
        <v>2555477</v>
      </c>
      <c r="E15" s="9">
        <v>2474205</v>
      </c>
    </row>
    <row r="16" spans="1:5">
      <c r="A16" s="1" t="s">
        <v>19</v>
      </c>
      <c r="B16" s="9">
        <v>2800525</v>
      </c>
      <c r="C16" s="9">
        <v>2820419</v>
      </c>
      <c r="D16" s="9">
        <v>2807730</v>
      </c>
      <c r="E16" s="9">
        <v>2572937</v>
      </c>
    </row>
    <row r="17" spans="1:5">
      <c r="A17" s="1" t="s">
        <v>20</v>
      </c>
      <c r="B17" s="9">
        <v>260739</v>
      </c>
      <c r="C17" s="9">
        <v>266446</v>
      </c>
      <c r="D17" s="9">
        <v>236544</v>
      </c>
      <c r="E17" s="9">
        <v>230976</v>
      </c>
    </row>
    <row r="18" spans="1:5">
      <c r="A18" s="1" t="s">
        <v>21</v>
      </c>
      <c r="B18" s="9">
        <v>826747</v>
      </c>
      <c r="C18" s="9">
        <v>771254</v>
      </c>
      <c r="D18" s="9">
        <v>678967</v>
      </c>
      <c r="E18" s="9">
        <v>645687</v>
      </c>
    </row>
    <row r="19" spans="1:5">
      <c r="A19" s="1" t="s">
        <v>22</v>
      </c>
      <c r="B19" s="9">
        <v>495501</v>
      </c>
      <c r="C19" s="9">
        <v>477172</v>
      </c>
      <c r="D19" s="9">
        <v>427421</v>
      </c>
      <c r="E19" s="9">
        <v>377624</v>
      </c>
    </row>
    <row r="20" spans="1:5">
      <c r="A20" s="1" t="s">
        <v>23</v>
      </c>
      <c r="B20" s="9">
        <v>423548</v>
      </c>
      <c r="C20" s="9">
        <v>405520</v>
      </c>
      <c r="D20" s="9">
        <v>495364</v>
      </c>
      <c r="E20" s="9">
        <v>410236</v>
      </c>
    </row>
    <row r="21" spans="1:5">
      <c r="A21" s="1" t="s">
        <v>24</v>
      </c>
      <c r="B21" s="9">
        <v>259875</v>
      </c>
      <c r="C21" s="9">
        <v>255300</v>
      </c>
      <c r="D21" s="9">
        <v>229749</v>
      </c>
      <c r="E21" s="9">
        <v>252136</v>
      </c>
    </row>
    <row r="22" spans="1:5">
      <c r="A22" s="1" t="s">
        <v>25</v>
      </c>
      <c r="B22" s="9">
        <v>143170</v>
      </c>
      <c r="C22" s="9">
        <v>142706</v>
      </c>
      <c r="D22" s="9">
        <v>150985</v>
      </c>
      <c r="E22" s="9">
        <v>151657</v>
      </c>
    </row>
    <row r="23" spans="1:5">
      <c r="A23" s="1" t="s">
        <v>26</v>
      </c>
      <c r="B23" s="9">
        <v>289654</v>
      </c>
      <c r="C23" s="9">
        <v>401869</v>
      </c>
      <c r="D23" s="9">
        <v>375996</v>
      </c>
      <c r="E23" s="9">
        <v>359149</v>
      </c>
    </row>
    <row r="24" spans="1:5">
      <c r="A24" s="1" t="s">
        <v>27</v>
      </c>
      <c r="B24" s="9">
        <v>172779</v>
      </c>
      <c r="C24" s="9">
        <v>169600</v>
      </c>
      <c r="D24" s="9">
        <v>155704</v>
      </c>
      <c r="E24" s="9">
        <v>158080</v>
      </c>
    </row>
    <row r="25" spans="1:5">
      <c r="A25" s="1" t="s">
        <v>28</v>
      </c>
      <c r="B25" s="9">
        <v>353784</v>
      </c>
      <c r="C25" s="9">
        <v>373965</v>
      </c>
      <c r="D25" s="9">
        <v>339982</v>
      </c>
      <c r="E25" s="9">
        <v>338719</v>
      </c>
    </row>
    <row r="26" spans="1:5">
      <c r="A26" s="1" t="s">
        <v>29</v>
      </c>
      <c r="B26" s="9">
        <v>158216</v>
      </c>
      <c r="C26" s="9">
        <v>164746</v>
      </c>
      <c r="D26" s="9">
        <v>160491</v>
      </c>
      <c r="E26" s="9">
        <v>159527</v>
      </c>
    </row>
    <row r="27" spans="1:5">
      <c r="A27" s="1" t="s">
        <v>30</v>
      </c>
      <c r="B27" s="9">
        <v>68301</v>
      </c>
      <c r="C27" s="9">
        <v>77816</v>
      </c>
      <c r="D27" s="9">
        <v>80650</v>
      </c>
      <c r="E27" s="9">
        <v>83707</v>
      </c>
    </row>
    <row r="28" spans="1:5">
      <c r="A28" s="1" t="s">
        <v>31</v>
      </c>
      <c r="B28" s="9">
        <v>121763</v>
      </c>
      <c r="C28" s="9">
        <v>116892</v>
      </c>
      <c r="D28" s="9">
        <v>113557</v>
      </c>
      <c r="E28" s="9">
        <v>118326</v>
      </c>
    </row>
    <row r="29" spans="1:5">
      <c r="A29" s="1" t="s">
        <v>32</v>
      </c>
      <c r="B29" s="9">
        <v>207040</v>
      </c>
      <c r="C29" s="9">
        <v>305851</v>
      </c>
      <c r="D29" s="9">
        <v>243604</v>
      </c>
      <c r="E29" s="9">
        <v>220832</v>
      </c>
    </row>
    <row r="30" spans="1:5">
      <c r="A30" s="1" t="s">
        <v>33</v>
      </c>
      <c r="B30" s="9">
        <v>120758</v>
      </c>
      <c r="C30" s="9">
        <v>126122</v>
      </c>
      <c r="D30" s="9">
        <v>138961</v>
      </c>
      <c r="E30" s="9">
        <v>143208</v>
      </c>
    </row>
    <row r="31" spans="1:5">
      <c r="A31" s="1" t="s">
        <v>34</v>
      </c>
      <c r="B31" s="9">
        <v>65715</v>
      </c>
      <c r="C31" s="9">
        <v>78984</v>
      </c>
      <c r="D31" s="9">
        <v>103153</v>
      </c>
      <c r="E31" s="9">
        <v>115001</v>
      </c>
    </row>
    <row r="32" spans="1:5">
      <c r="A32" s="1" t="s">
        <v>35</v>
      </c>
      <c r="B32" s="9">
        <v>143583</v>
      </c>
      <c r="C32" s="9">
        <v>150989</v>
      </c>
      <c r="D32" s="9">
        <v>139942</v>
      </c>
      <c r="E32" s="9">
        <v>136330</v>
      </c>
    </row>
    <row r="33" spans="1:5">
      <c r="A33" s="1" t="s">
        <v>36</v>
      </c>
      <c r="B33" s="9">
        <v>60814</v>
      </c>
      <c r="C33" s="9">
        <v>63411</v>
      </c>
      <c r="D33" s="9">
        <v>63448</v>
      </c>
      <c r="E33" s="9">
        <v>64238</v>
      </c>
    </row>
    <row r="34" spans="1:5">
      <c r="A34" s="1" t="s">
        <v>37</v>
      </c>
      <c r="B34" s="9">
        <v>83203</v>
      </c>
      <c r="C34" s="9">
        <v>109077</v>
      </c>
      <c r="D34" s="9">
        <v>87509</v>
      </c>
      <c r="E34" s="9">
        <v>93787</v>
      </c>
    </row>
    <row r="35" spans="1:5">
      <c r="A35" s="1" t="s">
        <v>38</v>
      </c>
      <c r="B35" s="9">
        <v>90102</v>
      </c>
      <c r="C35" s="9">
        <v>104705</v>
      </c>
      <c r="D35" s="9">
        <v>132052</v>
      </c>
      <c r="E35" s="9">
        <v>140560</v>
      </c>
    </row>
    <row r="36" spans="1:5">
      <c r="A36" s="1" t="s">
        <v>39</v>
      </c>
      <c r="B36" s="9">
        <v>96835</v>
      </c>
      <c r="C36" s="9">
        <v>116702</v>
      </c>
      <c r="D36" s="9">
        <v>62333</v>
      </c>
      <c r="E36" s="9">
        <v>56864</v>
      </c>
    </row>
    <row r="37" spans="1:5">
      <c r="A37" s="1" t="s">
        <v>40</v>
      </c>
      <c r="B37" s="9">
        <v>39181</v>
      </c>
      <c r="C37" s="9">
        <v>37517</v>
      </c>
      <c r="D37" s="9">
        <v>38695</v>
      </c>
      <c r="E37" s="9">
        <v>38126</v>
      </c>
    </row>
    <row r="38" spans="1:5">
      <c r="A38" s="1" t="s">
        <v>41</v>
      </c>
      <c r="B38" s="9">
        <v>38578</v>
      </c>
      <c r="C38" s="9">
        <v>43365</v>
      </c>
      <c r="D38" s="9">
        <v>45402</v>
      </c>
      <c r="E38" s="9">
        <v>40949</v>
      </c>
    </row>
    <row r="39" spans="1:5">
      <c r="A39" s="1" t="s">
        <v>42</v>
      </c>
      <c r="B39" s="9">
        <v>11619</v>
      </c>
      <c r="C39" s="9">
        <v>29974</v>
      </c>
      <c r="D39" s="9">
        <v>13870</v>
      </c>
      <c r="E39" s="9">
        <v>12585</v>
      </c>
    </row>
    <row r="40" spans="1:5">
      <c r="A40" s="1" t="s">
        <v>43</v>
      </c>
      <c r="B40" s="9">
        <v>20230</v>
      </c>
      <c r="C40" s="9">
        <v>24449</v>
      </c>
      <c r="D40" s="9">
        <v>21848</v>
      </c>
      <c r="E40" s="9">
        <v>22759</v>
      </c>
    </row>
    <row r="41" spans="1:5">
      <c r="A41" s="5" t="s">
        <v>44</v>
      </c>
      <c r="B41" s="12">
        <v>14381</v>
      </c>
      <c r="C41" s="12">
        <v>14087</v>
      </c>
      <c r="D41" s="12">
        <v>15579</v>
      </c>
      <c r="E41" s="12">
        <v>13884</v>
      </c>
    </row>
    <row r="42" spans="1:5">
      <c r="A42" s="14" t="s">
        <v>45</v>
      </c>
      <c r="B42" s="16">
        <v>73755545</v>
      </c>
      <c r="C42" s="16">
        <v>72935367</v>
      </c>
      <c r="D42" s="9">
        <v>69715582</v>
      </c>
      <c r="E42" s="9">
        <v>68237635</v>
      </c>
    </row>
    <row r="43" spans="1:5">
      <c r="C43" s="15"/>
      <c r="D43" s="9"/>
    </row>
  </sheetData>
  <pageMargins left="0.25" right="0.25" top="0.75" bottom="0.75" header="0.3" footer="0.3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E43"/>
  <sheetViews>
    <sheetView showGridLines="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5"/>
  <cols>
    <col min="1" max="1" width="46.7109375" style="7" bestFit="1" customWidth="1"/>
    <col min="2" max="3" width="15.7109375" style="2" customWidth="1"/>
    <col min="4" max="5" width="15.7109375" style="20" customWidth="1"/>
  </cols>
  <sheetData>
    <row r="1" spans="1:5">
      <c r="B1" s="8">
        <v>2014</v>
      </c>
      <c r="C1" s="8">
        <v>2015</v>
      </c>
      <c r="D1" s="17">
        <v>2016</v>
      </c>
      <c r="E1" s="17">
        <v>2017</v>
      </c>
    </row>
    <row r="2" spans="1:5">
      <c r="A2" s="5" t="s">
        <v>0</v>
      </c>
      <c r="B2" s="6" t="s">
        <v>3</v>
      </c>
      <c r="C2" s="6" t="s">
        <v>3</v>
      </c>
      <c r="D2" s="18" t="s">
        <v>3</v>
      </c>
      <c r="E2" s="18" t="s">
        <v>3</v>
      </c>
    </row>
    <row r="3" spans="1:5">
      <c r="A3" s="1" t="s">
        <v>6</v>
      </c>
      <c r="B3" s="9">
        <v>1031196</v>
      </c>
      <c r="C3" s="9">
        <v>1026645</v>
      </c>
      <c r="D3" s="9">
        <v>1097236</v>
      </c>
      <c r="E3" s="9">
        <v>1107659</v>
      </c>
    </row>
    <row r="4" spans="1:5">
      <c r="A4" s="1" t="s">
        <v>7</v>
      </c>
      <c r="B4" s="9">
        <v>639987</v>
      </c>
      <c r="C4" s="9">
        <v>710797</v>
      </c>
      <c r="D4" s="9">
        <v>721189</v>
      </c>
      <c r="E4" s="9">
        <v>735918</v>
      </c>
    </row>
    <row r="5" spans="1:5">
      <c r="A5" s="1" t="s">
        <v>8</v>
      </c>
      <c r="B5" s="9">
        <v>66704</v>
      </c>
      <c r="C5" s="9">
        <v>66734</v>
      </c>
      <c r="D5" s="9">
        <v>71672</v>
      </c>
      <c r="E5" s="9">
        <v>74767</v>
      </c>
    </row>
    <row r="6" spans="1:5">
      <c r="A6" s="1" t="s">
        <v>9</v>
      </c>
      <c r="B6" s="9">
        <v>532001</v>
      </c>
      <c r="C6" s="9">
        <v>538155</v>
      </c>
      <c r="D6" s="9">
        <v>547899</v>
      </c>
      <c r="E6" s="9">
        <v>559913</v>
      </c>
    </row>
    <row r="7" spans="1:5">
      <c r="A7" s="1" t="s">
        <v>10</v>
      </c>
      <c r="B7" s="9">
        <v>168174</v>
      </c>
      <c r="C7" s="9">
        <v>169519</v>
      </c>
      <c r="D7" s="9">
        <v>168212</v>
      </c>
      <c r="E7" s="9">
        <v>147119</v>
      </c>
    </row>
    <row r="8" spans="1:5">
      <c r="A8" s="1" t="s">
        <v>11</v>
      </c>
      <c r="B8" s="9">
        <v>182050</v>
      </c>
      <c r="C8" s="9">
        <v>200719</v>
      </c>
      <c r="D8" s="9">
        <v>224647</v>
      </c>
      <c r="E8" s="9">
        <v>239753</v>
      </c>
    </row>
    <row r="9" spans="1:5">
      <c r="A9" s="1" t="s">
        <v>12</v>
      </c>
      <c r="B9" s="9">
        <v>147756</v>
      </c>
      <c r="C9" s="9">
        <v>155198</v>
      </c>
      <c r="D9" s="9">
        <v>186988</v>
      </c>
      <c r="E9" s="9">
        <v>222677</v>
      </c>
    </row>
    <row r="10" spans="1:5">
      <c r="A10" s="1" t="s">
        <v>13</v>
      </c>
      <c r="B10" s="9">
        <v>93640</v>
      </c>
      <c r="C10" s="9">
        <v>106573</v>
      </c>
      <c r="D10" s="9">
        <v>140600</v>
      </c>
      <c r="E10" s="9">
        <v>153175</v>
      </c>
    </row>
    <row r="11" spans="1:5">
      <c r="A11" s="1" t="s">
        <v>14</v>
      </c>
      <c r="B11" s="9">
        <v>95349</v>
      </c>
      <c r="C11" s="9">
        <v>96570</v>
      </c>
      <c r="D11" s="9">
        <v>89253</v>
      </c>
      <c r="E11" s="9">
        <v>95483</v>
      </c>
    </row>
    <row r="12" spans="1:5">
      <c r="A12" s="1" t="s">
        <v>15</v>
      </c>
      <c r="B12" s="9">
        <v>146554</v>
      </c>
      <c r="C12" s="9">
        <v>148532</v>
      </c>
      <c r="D12" s="9">
        <v>148262</v>
      </c>
      <c r="E12" s="9">
        <v>151311</v>
      </c>
    </row>
    <row r="13" spans="1:5">
      <c r="A13" s="1" t="s">
        <v>16</v>
      </c>
      <c r="B13" s="9">
        <v>98573</v>
      </c>
      <c r="C13" s="9">
        <v>102630</v>
      </c>
      <c r="D13" s="9">
        <v>103888</v>
      </c>
      <c r="E13" s="9">
        <v>104997</v>
      </c>
    </row>
    <row r="14" spans="1:5">
      <c r="A14" s="1" t="s">
        <v>17</v>
      </c>
      <c r="B14" s="9">
        <v>95286</v>
      </c>
      <c r="C14" s="9">
        <v>104586</v>
      </c>
      <c r="D14" s="9">
        <v>103199</v>
      </c>
      <c r="E14" s="9">
        <v>95635</v>
      </c>
    </row>
    <row r="15" spans="1:5">
      <c r="A15" s="1" t="s">
        <v>18</v>
      </c>
      <c r="B15" s="9">
        <v>87662</v>
      </c>
      <c r="C15" s="9">
        <v>84491</v>
      </c>
      <c r="D15" s="9">
        <v>90192</v>
      </c>
      <c r="E15" s="9">
        <v>92227</v>
      </c>
    </row>
    <row r="16" spans="1:5">
      <c r="A16" s="1" t="s">
        <v>19</v>
      </c>
      <c r="B16" s="9">
        <v>68498</v>
      </c>
      <c r="C16" s="9">
        <v>72565</v>
      </c>
      <c r="D16" s="9">
        <v>74458</v>
      </c>
      <c r="E16" s="9">
        <v>74742</v>
      </c>
    </row>
    <row r="17" spans="1:5">
      <c r="A17" s="1" t="s">
        <v>20</v>
      </c>
      <c r="B17" s="9">
        <v>111543</v>
      </c>
      <c r="C17" s="9">
        <v>103497</v>
      </c>
      <c r="D17" s="9">
        <v>92926</v>
      </c>
      <c r="E17" s="9">
        <v>86568</v>
      </c>
    </row>
    <row r="18" spans="1:5">
      <c r="A18" s="1" t="s">
        <v>21</v>
      </c>
      <c r="B18" s="9">
        <v>33887</v>
      </c>
      <c r="C18" s="9">
        <v>32686</v>
      </c>
      <c r="D18" s="9">
        <v>33031</v>
      </c>
      <c r="E18" s="9">
        <v>33412</v>
      </c>
    </row>
    <row r="19" spans="1:5">
      <c r="A19" s="1" t="s">
        <v>22</v>
      </c>
      <c r="B19" s="9">
        <v>51554</v>
      </c>
      <c r="C19" s="9">
        <v>51843</v>
      </c>
      <c r="D19" s="9">
        <v>52155</v>
      </c>
      <c r="E19" s="9">
        <v>52132</v>
      </c>
    </row>
    <row r="20" spans="1:5">
      <c r="A20" s="1" t="s">
        <v>23</v>
      </c>
      <c r="B20" s="9">
        <v>46359</v>
      </c>
      <c r="C20" s="9">
        <v>46359</v>
      </c>
      <c r="D20" s="9">
        <v>23053</v>
      </c>
      <c r="E20" s="9">
        <v>56854</v>
      </c>
    </row>
    <row r="21" spans="1:5">
      <c r="A21" s="1" t="s">
        <v>24</v>
      </c>
      <c r="B21" s="9">
        <v>44635.284152862834</v>
      </c>
      <c r="C21" s="9">
        <v>49628</v>
      </c>
      <c r="D21" s="9">
        <v>44405</v>
      </c>
      <c r="E21" s="9">
        <v>51299</v>
      </c>
    </row>
    <row r="22" spans="1:5">
      <c r="A22" s="1" t="s">
        <v>25</v>
      </c>
      <c r="B22" s="9">
        <v>55130</v>
      </c>
      <c r="C22" s="9">
        <v>53967</v>
      </c>
      <c r="D22" s="9">
        <v>60902</v>
      </c>
      <c r="E22" s="9">
        <v>66385</v>
      </c>
    </row>
    <row r="23" spans="1:5">
      <c r="A23" s="1" t="s">
        <v>26</v>
      </c>
      <c r="B23" s="9">
        <v>29095</v>
      </c>
      <c r="C23" s="9">
        <v>32511</v>
      </c>
      <c r="D23" s="9">
        <v>30977</v>
      </c>
      <c r="E23" s="9">
        <v>35403</v>
      </c>
    </row>
    <row r="24" spans="1:5">
      <c r="A24" s="1" t="s">
        <v>27</v>
      </c>
      <c r="B24" s="9">
        <v>43651</v>
      </c>
      <c r="C24" s="9">
        <v>46231</v>
      </c>
      <c r="D24" s="9">
        <v>44662</v>
      </c>
      <c r="E24" s="9">
        <v>47376</v>
      </c>
    </row>
    <row r="25" spans="1:5">
      <c r="A25" s="1" t="s">
        <v>28</v>
      </c>
      <c r="B25" s="9">
        <v>29884</v>
      </c>
      <c r="C25" s="9">
        <v>31013</v>
      </c>
      <c r="D25" s="9">
        <v>31578</v>
      </c>
      <c r="E25" s="9">
        <v>31762</v>
      </c>
    </row>
    <row r="26" spans="1:5">
      <c r="A26" s="1" t="s">
        <v>29</v>
      </c>
      <c r="B26" s="9">
        <v>41574</v>
      </c>
      <c r="C26" s="9">
        <v>39725</v>
      </c>
      <c r="D26" s="9">
        <v>37763</v>
      </c>
      <c r="E26" s="9">
        <v>36673</v>
      </c>
    </row>
    <row r="27" spans="1:5">
      <c r="A27" s="1" t="s">
        <v>30</v>
      </c>
      <c r="B27" s="9">
        <v>53634</v>
      </c>
      <c r="C27" s="9">
        <v>52649</v>
      </c>
      <c r="D27" s="9">
        <v>53615</v>
      </c>
      <c r="E27" s="9">
        <v>57958</v>
      </c>
    </row>
    <row r="28" spans="1:5">
      <c r="A28" s="1" t="s">
        <v>31</v>
      </c>
      <c r="B28" s="9">
        <v>44740</v>
      </c>
      <c r="C28" s="9">
        <v>46135</v>
      </c>
      <c r="D28" s="9">
        <v>47895</v>
      </c>
      <c r="E28" s="9">
        <v>52580</v>
      </c>
    </row>
    <row r="29" spans="1:5">
      <c r="A29" s="1" t="s">
        <v>32</v>
      </c>
      <c r="B29" s="9">
        <v>22195.715847137169</v>
      </c>
      <c r="C29" s="9">
        <v>27684</v>
      </c>
      <c r="D29" s="9">
        <v>22247</v>
      </c>
      <c r="E29" s="9">
        <v>21043</v>
      </c>
    </row>
    <row r="30" spans="1:5">
      <c r="A30" s="1" t="s">
        <v>33</v>
      </c>
      <c r="B30" s="9">
        <v>18797</v>
      </c>
      <c r="C30" s="9">
        <v>18119</v>
      </c>
      <c r="D30" s="9">
        <v>18732</v>
      </c>
      <c r="E30" s="9">
        <v>18226</v>
      </c>
    </row>
    <row r="31" spans="1:5">
      <c r="A31" s="1" t="s">
        <v>34</v>
      </c>
      <c r="B31" s="9">
        <v>9642</v>
      </c>
      <c r="C31" s="9">
        <v>14085</v>
      </c>
      <c r="D31" s="9">
        <v>15127</v>
      </c>
      <c r="E31" s="9">
        <v>15275</v>
      </c>
    </row>
    <row r="32" spans="1:5">
      <c r="A32" s="1" t="s">
        <v>35</v>
      </c>
      <c r="B32" s="9">
        <v>13012</v>
      </c>
      <c r="C32" s="9">
        <v>14262</v>
      </c>
      <c r="D32" s="9">
        <v>13691</v>
      </c>
      <c r="E32" s="9">
        <v>14357</v>
      </c>
    </row>
    <row r="33" spans="1:5">
      <c r="A33" s="1" t="s">
        <v>36</v>
      </c>
      <c r="B33" s="9">
        <v>16419</v>
      </c>
      <c r="C33" s="9">
        <v>18293</v>
      </c>
      <c r="D33" s="9">
        <v>21592</v>
      </c>
      <c r="E33" s="9">
        <v>21620</v>
      </c>
    </row>
    <row r="34" spans="1:5">
      <c r="A34" s="1" t="s">
        <v>37</v>
      </c>
      <c r="B34" s="9">
        <v>13662</v>
      </c>
      <c r="C34" s="9">
        <v>13893</v>
      </c>
      <c r="D34" s="9">
        <v>16420</v>
      </c>
      <c r="E34" s="9">
        <v>16445</v>
      </c>
    </row>
    <row r="35" spans="1:5">
      <c r="A35" s="1" t="s">
        <v>38</v>
      </c>
      <c r="B35" s="9">
        <v>14331</v>
      </c>
      <c r="C35" s="9">
        <v>16810</v>
      </c>
      <c r="D35" s="9">
        <v>19884</v>
      </c>
      <c r="E35" s="9">
        <v>19714</v>
      </c>
    </row>
    <row r="36" spans="1:5">
      <c r="A36" s="1" t="s">
        <v>39</v>
      </c>
      <c r="B36" s="9">
        <v>10753</v>
      </c>
      <c r="C36" s="9">
        <v>9172</v>
      </c>
      <c r="D36" s="9">
        <v>7404</v>
      </c>
      <c r="E36" s="9">
        <v>7604</v>
      </c>
    </row>
    <row r="37" spans="1:5">
      <c r="A37" s="1" t="s">
        <v>40</v>
      </c>
      <c r="B37" s="9">
        <v>13554</v>
      </c>
      <c r="C37" s="9">
        <v>13681</v>
      </c>
      <c r="D37" s="9">
        <v>13825</v>
      </c>
      <c r="E37" s="9">
        <v>13892</v>
      </c>
    </row>
    <row r="38" spans="1:5">
      <c r="A38" s="1" t="s">
        <v>41</v>
      </c>
      <c r="B38" s="9">
        <v>8021</v>
      </c>
      <c r="C38" s="9">
        <v>8643</v>
      </c>
      <c r="D38" s="9">
        <v>8080</v>
      </c>
      <c r="E38" s="9">
        <v>8012</v>
      </c>
    </row>
    <row r="39" spans="1:5">
      <c r="A39" s="1" t="s">
        <v>42</v>
      </c>
      <c r="B39" s="9">
        <v>4182</v>
      </c>
      <c r="C39" s="9">
        <v>4541</v>
      </c>
      <c r="D39" s="9">
        <v>5218</v>
      </c>
      <c r="E39" s="9">
        <v>5166</v>
      </c>
    </row>
    <row r="40" spans="1:5">
      <c r="A40" s="1" t="s">
        <v>43</v>
      </c>
      <c r="B40" s="9">
        <v>2870</v>
      </c>
      <c r="C40" s="9">
        <v>3035</v>
      </c>
      <c r="D40" s="9">
        <v>3013</v>
      </c>
      <c r="E40" s="9">
        <v>3023</v>
      </c>
    </row>
    <row r="41" spans="1:5">
      <c r="A41" s="5" t="s">
        <v>44</v>
      </c>
      <c r="B41" s="12">
        <v>1306</v>
      </c>
      <c r="C41" s="12">
        <v>1325</v>
      </c>
      <c r="D41" s="12">
        <v>3097</v>
      </c>
      <c r="E41" s="12">
        <v>1938</v>
      </c>
    </row>
    <row r="42" spans="1:5">
      <c r="A42" s="14" t="s">
        <v>45</v>
      </c>
      <c r="B42" s="16">
        <v>4187861</v>
      </c>
      <c r="C42" s="16">
        <v>4333501</v>
      </c>
      <c r="D42" s="9">
        <v>4488987</v>
      </c>
      <c r="E42" s="9">
        <v>4630093</v>
      </c>
    </row>
    <row r="43" spans="1:5">
      <c r="C43" s="15"/>
      <c r="D43" s="9"/>
    </row>
  </sheetData>
  <pageMargins left="0.25" right="0.25" top="0.75" bottom="0.75" header="0.3" footer="0.3"/>
  <pageSetup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E43"/>
  <sheetViews>
    <sheetView showGridLines="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D33" sqref="D33"/>
    </sheetView>
  </sheetViews>
  <sheetFormatPr defaultRowHeight="15"/>
  <cols>
    <col min="1" max="1" width="46.7109375" style="7" bestFit="1" customWidth="1"/>
    <col min="2" max="3" width="15.7109375" style="2" customWidth="1"/>
    <col min="4" max="5" width="15.7109375" style="20" customWidth="1"/>
  </cols>
  <sheetData>
    <row r="1" spans="1:5">
      <c r="B1" s="8">
        <v>2014</v>
      </c>
      <c r="C1" s="8">
        <v>2015</v>
      </c>
      <c r="D1" s="17">
        <v>2016</v>
      </c>
      <c r="E1" s="17">
        <v>2017</v>
      </c>
    </row>
    <row r="2" spans="1:5">
      <c r="A2" s="5" t="s">
        <v>0</v>
      </c>
      <c r="B2" s="27" t="s">
        <v>4</v>
      </c>
      <c r="C2" s="27" t="s">
        <v>4</v>
      </c>
      <c r="D2" s="26" t="s">
        <v>4</v>
      </c>
      <c r="E2" s="26" t="s">
        <v>4</v>
      </c>
    </row>
    <row r="3" spans="1:5">
      <c r="A3" s="1" t="s">
        <v>6</v>
      </c>
      <c r="B3" s="9">
        <v>13320559</v>
      </c>
      <c r="C3" s="9">
        <v>13970238</v>
      </c>
      <c r="D3" s="9">
        <v>14858210</v>
      </c>
      <c r="E3" s="9">
        <v>14022940</v>
      </c>
    </row>
    <row r="4" spans="1:5">
      <c r="A4" s="1" t="s">
        <v>7</v>
      </c>
      <c r="B4" s="9">
        <v>9993953</v>
      </c>
      <c r="C4" s="9">
        <v>8754559</v>
      </c>
      <c r="D4" s="9">
        <v>9178618</v>
      </c>
      <c r="E4" s="9">
        <v>9574848</v>
      </c>
    </row>
    <row r="5" spans="1:5">
      <c r="A5" s="1" t="s">
        <v>8</v>
      </c>
      <c r="B5" s="9">
        <v>2090084</v>
      </c>
      <c r="C5" s="9">
        <v>2092044</v>
      </c>
      <c r="D5" s="9">
        <v>2289083</v>
      </c>
      <c r="E5" s="9">
        <v>2413955</v>
      </c>
    </row>
    <row r="6" spans="1:5">
      <c r="A6" s="1" t="s">
        <v>9</v>
      </c>
      <c r="B6" s="9">
        <v>7083947</v>
      </c>
      <c r="C6" s="9">
        <v>6953766</v>
      </c>
      <c r="D6" s="9">
        <v>6998822</v>
      </c>
      <c r="E6" s="9">
        <v>6982861</v>
      </c>
    </row>
    <row r="7" spans="1:5">
      <c r="A7" s="1" t="s">
        <v>10</v>
      </c>
      <c r="B7" s="9">
        <v>3246317</v>
      </c>
      <c r="C7" s="9">
        <v>3339135</v>
      </c>
      <c r="D7" s="9">
        <v>3357460</v>
      </c>
      <c r="E7" s="9">
        <v>2945656</v>
      </c>
    </row>
    <row r="8" spans="1:5">
      <c r="A8" s="1" t="s">
        <v>11</v>
      </c>
      <c r="B8" s="9">
        <v>1550704</v>
      </c>
      <c r="C8" s="9">
        <v>1688100</v>
      </c>
      <c r="D8" s="9">
        <v>2018263</v>
      </c>
      <c r="E8" s="9">
        <v>2182151</v>
      </c>
    </row>
    <row r="9" spans="1:5">
      <c r="A9" s="1" t="s">
        <v>12</v>
      </c>
      <c r="B9" s="9">
        <v>1613633</v>
      </c>
      <c r="C9" s="9">
        <v>1827090</v>
      </c>
      <c r="D9" s="9">
        <v>2123424</v>
      </c>
      <c r="E9" s="9">
        <v>2465826</v>
      </c>
    </row>
    <row r="10" spans="1:5">
      <c r="A10" s="1" t="s">
        <v>13</v>
      </c>
      <c r="B10" s="9">
        <v>2538589</v>
      </c>
      <c r="C10" s="9">
        <v>2196913</v>
      </c>
      <c r="D10" s="9">
        <v>3109776</v>
      </c>
      <c r="E10" s="9">
        <v>3218832</v>
      </c>
    </row>
    <row r="11" spans="1:5">
      <c r="A11" s="1" t="s">
        <v>14</v>
      </c>
      <c r="B11" s="9">
        <v>903292</v>
      </c>
      <c r="C11" s="9">
        <v>938324</v>
      </c>
      <c r="D11" s="9">
        <v>878242</v>
      </c>
      <c r="E11" s="9">
        <v>942157</v>
      </c>
    </row>
    <row r="12" spans="1:5">
      <c r="A12" s="1" t="s">
        <v>15</v>
      </c>
      <c r="B12" s="9">
        <v>2293106</v>
      </c>
      <c r="C12" s="9">
        <v>2332490</v>
      </c>
      <c r="D12" s="9">
        <v>2367158</v>
      </c>
      <c r="E12" s="9">
        <v>2425355</v>
      </c>
    </row>
    <row r="13" spans="1:5">
      <c r="A13" s="1" t="s">
        <v>16</v>
      </c>
      <c r="B13" s="9">
        <v>1127346</v>
      </c>
      <c r="C13" s="9">
        <v>1111664</v>
      </c>
      <c r="D13" s="9">
        <v>1201656</v>
      </c>
      <c r="E13" s="9">
        <v>1209924</v>
      </c>
    </row>
    <row r="14" spans="1:5">
      <c r="A14" s="1" t="s">
        <v>17</v>
      </c>
      <c r="B14" s="9">
        <v>1044224</v>
      </c>
      <c r="C14" s="9">
        <v>1043543</v>
      </c>
      <c r="D14" s="9">
        <v>1046830</v>
      </c>
      <c r="E14" s="9">
        <v>968321</v>
      </c>
    </row>
    <row r="15" spans="1:5">
      <c r="A15" s="1" t="s">
        <v>18</v>
      </c>
      <c r="B15" s="9">
        <v>1278139</v>
      </c>
      <c r="C15" s="9">
        <v>1239587</v>
      </c>
      <c r="D15" s="9">
        <v>1341439</v>
      </c>
      <c r="E15" s="9">
        <v>1357642</v>
      </c>
    </row>
    <row r="16" spans="1:5">
      <c r="A16" s="1" t="s">
        <v>19</v>
      </c>
      <c r="B16" s="9">
        <v>719377</v>
      </c>
      <c r="C16" s="9">
        <v>732554</v>
      </c>
      <c r="D16" s="9">
        <v>754945</v>
      </c>
      <c r="E16" s="9">
        <v>755257</v>
      </c>
    </row>
    <row r="17" spans="1:5">
      <c r="A17" s="1" t="s">
        <v>20</v>
      </c>
      <c r="B17" s="9">
        <v>2165263</v>
      </c>
      <c r="C17" s="9">
        <v>1254299</v>
      </c>
      <c r="D17" s="9">
        <v>1454432</v>
      </c>
      <c r="E17" s="9">
        <v>1350747</v>
      </c>
    </row>
    <row r="18" spans="1:5">
      <c r="A18" s="1" t="s">
        <v>21</v>
      </c>
      <c r="B18" s="9">
        <v>443118</v>
      </c>
      <c r="C18" s="9">
        <v>452232</v>
      </c>
      <c r="D18" s="9">
        <v>432039</v>
      </c>
      <c r="E18" s="9">
        <v>437074</v>
      </c>
    </row>
    <row r="19" spans="1:5">
      <c r="A19" s="1" t="s">
        <v>22</v>
      </c>
      <c r="B19" s="9">
        <v>765936</v>
      </c>
      <c r="C19" s="9">
        <v>775529</v>
      </c>
      <c r="D19" s="9">
        <v>811968</v>
      </c>
      <c r="E19" s="9">
        <v>827982</v>
      </c>
    </row>
    <row r="20" spans="1:5">
      <c r="A20" s="1" t="s">
        <v>23</v>
      </c>
      <c r="B20" s="9">
        <v>510235</v>
      </c>
      <c r="C20" s="9">
        <v>502235</v>
      </c>
      <c r="D20" s="9">
        <v>1379393</v>
      </c>
      <c r="E20" s="9">
        <v>584125</v>
      </c>
    </row>
    <row r="21" spans="1:5">
      <c r="A21" s="1" t="s">
        <v>24</v>
      </c>
      <c r="B21" s="9">
        <v>978187.33832957584</v>
      </c>
      <c r="C21" s="9">
        <v>932241</v>
      </c>
      <c r="D21" s="9">
        <v>841330</v>
      </c>
      <c r="E21" s="9">
        <v>1032280</v>
      </c>
    </row>
    <row r="22" spans="1:5">
      <c r="A22" s="1" t="s">
        <v>25</v>
      </c>
      <c r="B22" s="9">
        <v>1134900</v>
      </c>
      <c r="C22" s="9">
        <v>1181988</v>
      </c>
      <c r="D22" s="9">
        <v>1273500</v>
      </c>
      <c r="E22" s="9">
        <v>1323775</v>
      </c>
    </row>
    <row r="23" spans="1:5">
      <c r="A23" s="1" t="s">
        <v>26</v>
      </c>
      <c r="B23" s="9">
        <v>475685</v>
      </c>
      <c r="C23" s="9">
        <v>509676</v>
      </c>
      <c r="D23" s="9">
        <v>489225</v>
      </c>
      <c r="E23" s="9">
        <v>542896</v>
      </c>
    </row>
    <row r="24" spans="1:5">
      <c r="A24" s="1" t="s">
        <v>27</v>
      </c>
      <c r="B24" s="9">
        <v>579189</v>
      </c>
      <c r="C24" s="9">
        <v>548154</v>
      </c>
      <c r="D24" s="9">
        <v>496230</v>
      </c>
      <c r="E24" s="9">
        <v>496013</v>
      </c>
    </row>
    <row r="25" spans="1:5">
      <c r="A25" s="1" t="s">
        <v>28</v>
      </c>
      <c r="B25" s="9">
        <v>322801</v>
      </c>
      <c r="C25" s="9">
        <v>324076</v>
      </c>
      <c r="D25" s="9">
        <v>346840</v>
      </c>
      <c r="E25" s="9">
        <v>340458</v>
      </c>
    </row>
    <row r="26" spans="1:5">
      <c r="A26" s="1" t="s">
        <v>29</v>
      </c>
      <c r="B26" s="9">
        <v>885671</v>
      </c>
      <c r="C26" s="9">
        <v>848282</v>
      </c>
      <c r="D26" s="9">
        <v>811524</v>
      </c>
      <c r="E26" s="9">
        <v>787423</v>
      </c>
    </row>
    <row r="27" spans="1:5">
      <c r="A27" s="1" t="s">
        <v>30</v>
      </c>
      <c r="B27" s="9">
        <v>925155</v>
      </c>
      <c r="C27" s="9">
        <v>879116</v>
      </c>
      <c r="D27" s="9">
        <v>878137</v>
      </c>
      <c r="E27" s="9">
        <v>954134</v>
      </c>
    </row>
    <row r="28" spans="1:5">
      <c r="A28" s="1" t="s">
        <v>31</v>
      </c>
      <c r="B28" s="9">
        <v>755823</v>
      </c>
      <c r="C28" s="9">
        <v>784044</v>
      </c>
      <c r="D28" s="9">
        <v>797254</v>
      </c>
      <c r="E28" s="9">
        <v>853926</v>
      </c>
    </row>
    <row r="29" spans="1:5">
      <c r="A29" s="1" t="s">
        <v>32</v>
      </c>
      <c r="B29" s="9">
        <v>246480.66167042419</v>
      </c>
      <c r="C29" s="9">
        <v>465226</v>
      </c>
      <c r="D29" s="9">
        <v>349966</v>
      </c>
      <c r="E29" s="9">
        <v>330956</v>
      </c>
    </row>
    <row r="30" spans="1:5">
      <c r="A30" s="1" t="s">
        <v>33</v>
      </c>
      <c r="B30" s="9">
        <v>190964</v>
      </c>
      <c r="C30" s="9">
        <v>189758</v>
      </c>
      <c r="D30" s="9">
        <v>197472</v>
      </c>
      <c r="E30" s="9">
        <v>193582</v>
      </c>
    </row>
    <row r="31" spans="1:5">
      <c r="A31" s="1" t="s">
        <v>34</v>
      </c>
      <c r="B31" s="9">
        <v>140592</v>
      </c>
      <c r="C31" s="9">
        <v>223711</v>
      </c>
      <c r="D31" s="9">
        <v>252717</v>
      </c>
      <c r="E31" s="9">
        <v>252825</v>
      </c>
    </row>
    <row r="32" spans="1:5">
      <c r="A32" s="1" t="s">
        <v>35</v>
      </c>
      <c r="B32" s="9">
        <v>208275</v>
      </c>
      <c r="C32" s="9">
        <v>216731</v>
      </c>
      <c r="D32" s="9">
        <v>221049</v>
      </c>
      <c r="E32" s="9">
        <v>225569</v>
      </c>
    </row>
    <row r="33" spans="1:5">
      <c r="A33" s="1" t="s">
        <v>36</v>
      </c>
      <c r="B33" s="9">
        <v>323527</v>
      </c>
      <c r="C33" s="9">
        <v>370050</v>
      </c>
      <c r="D33" s="9">
        <v>378585</v>
      </c>
      <c r="E33" s="9">
        <v>381429</v>
      </c>
    </row>
    <row r="34" spans="1:5">
      <c r="A34" s="1" t="s">
        <v>37</v>
      </c>
      <c r="B34" s="9">
        <v>354293</v>
      </c>
      <c r="C34" s="9">
        <v>356205</v>
      </c>
      <c r="D34" s="9">
        <v>421032</v>
      </c>
      <c r="E34" s="9">
        <v>415080</v>
      </c>
    </row>
    <row r="35" spans="1:5">
      <c r="A35" s="1" t="s">
        <v>38</v>
      </c>
      <c r="B35" s="9">
        <v>211470</v>
      </c>
      <c r="C35" s="9">
        <v>241422</v>
      </c>
      <c r="D35" s="9">
        <v>269494</v>
      </c>
      <c r="E35" s="9">
        <v>261851</v>
      </c>
    </row>
    <row r="36" spans="1:5">
      <c r="A36" s="1" t="s">
        <v>39</v>
      </c>
      <c r="B36" s="9">
        <v>102414</v>
      </c>
      <c r="C36" s="9">
        <v>102266</v>
      </c>
      <c r="D36" s="9">
        <v>95787</v>
      </c>
      <c r="E36" s="9">
        <v>90519</v>
      </c>
    </row>
    <row r="37" spans="1:5">
      <c r="A37" s="1" t="s">
        <v>40</v>
      </c>
      <c r="B37" s="9">
        <v>389108</v>
      </c>
      <c r="C37" s="9">
        <v>384557</v>
      </c>
      <c r="D37" s="9">
        <v>390870</v>
      </c>
      <c r="E37" s="9">
        <v>385455</v>
      </c>
    </row>
    <row r="38" spans="1:5">
      <c r="A38" s="1" t="s">
        <v>41</v>
      </c>
      <c r="B38" s="9">
        <v>120754</v>
      </c>
      <c r="C38" s="9">
        <v>133214</v>
      </c>
      <c r="D38" s="9">
        <v>133730</v>
      </c>
      <c r="E38" s="9">
        <v>130454</v>
      </c>
    </row>
    <row r="39" spans="1:5">
      <c r="A39" s="1" t="s">
        <v>42</v>
      </c>
      <c r="B39" s="9">
        <v>53769</v>
      </c>
      <c r="C39" s="9">
        <v>58797</v>
      </c>
      <c r="D39" s="9">
        <v>61266</v>
      </c>
      <c r="E39" s="9">
        <v>57545</v>
      </c>
    </row>
    <row r="40" spans="1:5">
      <c r="A40" s="1" t="s">
        <v>43</v>
      </c>
      <c r="B40" s="9">
        <v>45760</v>
      </c>
      <c r="C40" s="9">
        <v>47648</v>
      </c>
      <c r="D40" s="9">
        <v>48243</v>
      </c>
      <c r="E40" s="9">
        <v>48227</v>
      </c>
    </row>
    <row r="41" spans="1:5">
      <c r="A41" s="5" t="s">
        <v>44</v>
      </c>
      <c r="B41" s="12">
        <v>17614</v>
      </c>
      <c r="C41" s="12">
        <v>17378</v>
      </c>
      <c r="D41" s="12">
        <v>67929</v>
      </c>
      <c r="E41" s="12">
        <v>12957</v>
      </c>
    </row>
    <row r="42" spans="1:5">
      <c r="A42" s="14" t="s">
        <v>45</v>
      </c>
      <c r="B42" s="16">
        <v>61150254</v>
      </c>
      <c r="C42" s="16">
        <v>60018842</v>
      </c>
      <c r="D42" s="9">
        <v>64423938</v>
      </c>
      <c r="E42" s="9">
        <v>63783007</v>
      </c>
    </row>
    <row r="43" spans="1:5">
      <c r="B43" s="10"/>
      <c r="C43" s="15"/>
      <c r="D43" s="9"/>
    </row>
  </sheetData>
  <pageMargins left="0.25" right="0.25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2014</vt:lpstr>
      <vt:lpstr>2015</vt:lpstr>
      <vt:lpstr>2016</vt:lpstr>
      <vt:lpstr>2017</vt:lpstr>
      <vt:lpstr>Op Cost</vt:lpstr>
      <vt:lpstr>Net Cost</vt:lpstr>
      <vt:lpstr>Ridership</vt:lpstr>
      <vt:lpstr>Revenue Hours</vt:lpstr>
      <vt:lpstr>Revenue Miles</vt:lpstr>
      <vt:lpstr>Legend - Scenarios</vt:lpstr>
      <vt:lpstr>1. C-Cap Var 4</vt:lpstr>
      <vt:lpstr>2. C-Cap Var 4 Reallocation</vt:lpstr>
      <vt:lpstr>3. Transition 60% Cost Var 4</vt:lpstr>
      <vt:lpstr>4. Trans 60% Var 4 Reallocation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Dewey, Andrew</dc:creator>
  <cp:lastModifiedBy>Debruhl, Jennifer (DRPT)</cp:lastModifiedBy>
  <cp:lastPrinted>2018-11-20T15:01:19Z</cp:lastPrinted>
  <dcterms:created xsi:type="dcterms:W3CDTF">2018-10-26T14:35:53Z</dcterms:created>
  <dcterms:modified xsi:type="dcterms:W3CDTF">2018-11-27T21:21:52Z</dcterms:modified>
</cp:coreProperties>
</file>